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235" windowHeight="7485" firstSheet="3" activeTab="3"/>
  </bookViews>
  <sheets>
    <sheet name="TFRandEOLBData" sheetId="9" state="hidden" r:id="rId1"/>
    <sheet name="Data" sheetId="1" state="hidden" r:id="rId2"/>
    <sheet name="Graph Data" sheetId="4" state="hidden" r:id="rId3"/>
    <sheet name="Nodiadau_Notes " sheetId="10" r:id="rId4"/>
    <sheet name="Tablau" sheetId="7" r:id="rId5"/>
    <sheet name="Siartiau" sheetId="8" r:id="rId6"/>
    <sheet name="Tables" sheetId="5" r:id="rId7"/>
    <sheet name="Charts" sheetId="6" r:id="rId8"/>
    <sheet name="Lookups" sheetId="2" state="hidden" r:id="rId9"/>
  </sheets>
  <externalReferences>
    <externalReference r:id="rId10"/>
  </externalReferences>
  <definedNames>
    <definedName name="_xlnm._FilterDatabase" localSheetId="1" hidden="1">Data!$C$1:$AG$991</definedName>
    <definedName name="BirthsData">[1]Principal!$A$68:$AD$89</definedName>
    <definedName name="DeathsData">[1]Principal!$A$156:$IV$177</definedName>
    <definedName name="EOLBData">[1]Principal!$A$46:$AD$67</definedName>
    <definedName name="HighPopData">[1]HighVariant!$A$2:$AE$23</definedName>
    <definedName name="INOVData">[1]Principal!$A$178:$AD$199</definedName>
    <definedName name="INUKData">[1]Principal!$A$200:$AD$221</definedName>
    <definedName name="LowPopData">[1]LowVariant!$A$2:$AE$23</definedName>
    <definedName name="NetOVMigData">[1]Principal!$A$244:$AD$265</definedName>
    <definedName name="NetUKMigData">[1]Principal!$A$222:$AD$243</definedName>
    <definedName name="OUTOVData">[1]Principal!$A$266:$AD$287</definedName>
    <definedName name="OUTUKData">[1]Principal!$A$288:$AD$309</definedName>
    <definedName name="tblData">[1]tblUAs!$A$2:$D$23</definedName>
    <definedName name="tblUAs">[1]tblUAs!$A$1:$D$23</definedName>
    <definedName name="TenYearPopData">[1]TenYear!$A$24:$AE$45</definedName>
    <definedName name="TFRsData">[1]Principal!$A$24:$AD$45</definedName>
    <definedName name="TINOVData">[1]TenYear!$A$90:$AD$111</definedName>
    <definedName name="TINUKData">[1]TenYear!$A$112:$AD$133</definedName>
    <definedName name="TotPopData">[1]Principal!$A$2:$AE$23</definedName>
    <definedName name="TOUTOVData">[1]TenYear!$A$134:$AD$155</definedName>
    <definedName name="TOUTUKData">[1]TenYear!$A$156:$AD$177</definedName>
    <definedName name="ZeroMigPopData">[1]ZeroMig!$A$2:$AE$23</definedName>
  </definedNames>
  <calcPr calcId="145621"/>
</workbook>
</file>

<file path=xl/calcChain.xml><?xml version="1.0" encoding="utf-8"?>
<calcChain xmlns="http://schemas.openxmlformats.org/spreadsheetml/2006/main">
  <c r="B66" i="8" l="1"/>
  <c r="B50" i="8"/>
  <c r="B34" i="8"/>
  <c r="B19" i="8"/>
  <c r="B2" i="8"/>
  <c r="H30" i="7"/>
  <c r="H2" i="7"/>
  <c r="A2" i="7"/>
  <c r="B66" i="6" l="1"/>
  <c r="B50" i="6"/>
  <c r="B34" i="6"/>
  <c r="B19" i="6"/>
  <c r="B2" i="6"/>
  <c r="J32" i="5"/>
  <c r="J4" i="5"/>
  <c r="C4" i="5"/>
  <c r="H5" i="7" l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4" i="7"/>
  <c r="B4" i="9"/>
  <c r="A4" i="9" s="1"/>
  <c r="B5" i="9"/>
  <c r="A5" i="9" s="1"/>
  <c r="B6" i="9"/>
  <c r="A6" i="9" s="1"/>
  <c r="B7" i="9"/>
  <c r="A7" i="9" s="1"/>
  <c r="B8" i="9"/>
  <c r="A8" i="9" s="1"/>
  <c r="B9" i="9"/>
  <c r="A9" i="9" s="1"/>
  <c r="B10" i="9"/>
  <c r="A10" i="9" s="1"/>
  <c r="B11" i="9"/>
  <c r="A11" i="9" s="1"/>
  <c r="B12" i="9"/>
  <c r="A12" i="9" s="1"/>
  <c r="B13" i="9"/>
  <c r="A13" i="9" s="1"/>
  <c r="B14" i="9"/>
  <c r="A14" i="9" s="1"/>
  <c r="B15" i="9"/>
  <c r="A15" i="9" s="1"/>
  <c r="B16" i="9"/>
  <c r="A16" i="9" s="1"/>
  <c r="B17" i="9"/>
  <c r="A17" i="9" s="1"/>
  <c r="B18" i="9"/>
  <c r="A18" i="9" s="1"/>
  <c r="B19" i="9"/>
  <c r="A19" i="9" s="1"/>
  <c r="B20" i="9"/>
  <c r="A20" i="9" s="1"/>
  <c r="B21" i="9"/>
  <c r="A21" i="9" s="1"/>
  <c r="B22" i="9"/>
  <c r="A22" i="9" s="1"/>
  <c r="B23" i="9"/>
  <c r="A23" i="9" s="1"/>
  <c r="B24" i="9"/>
  <c r="A24" i="9" s="1"/>
  <c r="B25" i="9"/>
  <c r="A25" i="9" s="1"/>
  <c r="B26" i="9"/>
  <c r="A26" i="9" s="1"/>
  <c r="B27" i="9"/>
  <c r="A27" i="9" s="1"/>
  <c r="B28" i="9"/>
  <c r="A28" i="9" s="1"/>
  <c r="B29" i="9"/>
  <c r="A29" i="9" s="1"/>
  <c r="B30" i="9"/>
  <c r="A30" i="9" s="1"/>
  <c r="B31" i="9"/>
  <c r="A31" i="9" s="1"/>
  <c r="B32" i="9"/>
  <c r="A32" i="9" s="1"/>
  <c r="B33" i="9"/>
  <c r="A33" i="9" s="1"/>
  <c r="B34" i="9"/>
  <c r="A34" i="9" s="1"/>
  <c r="B35" i="9"/>
  <c r="A35" i="9" s="1"/>
  <c r="B36" i="9"/>
  <c r="A36" i="9" s="1"/>
  <c r="B37" i="9"/>
  <c r="A37" i="9" s="1"/>
  <c r="B38" i="9"/>
  <c r="A38" i="9" s="1"/>
  <c r="B39" i="9"/>
  <c r="A39" i="9" s="1"/>
  <c r="B40" i="9"/>
  <c r="A40" i="9" s="1"/>
  <c r="B41" i="9"/>
  <c r="A41" i="9" s="1"/>
  <c r="B42" i="9"/>
  <c r="A42" i="9" s="1"/>
  <c r="B43" i="9"/>
  <c r="A43" i="9" s="1"/>
  <c r="B44" i="9"/>
  <c r="A44" i="9" s="1"/>
  <c r="B45" i="9"/>
  <c r="A45" i="9" s="1"/>
  <c r="B46" i="9"/>
  <c r="A46" i="9" s="1"/>
  <c r="A3" i="9"/>
  <c r="B3" i="9"/>
  <c r="C28" i="4" l="1"/>
  <c r="C24" i="4"/>
  <c r="C19" i="4"/>
  <c r="C14" i="4"/>
  <c r="C9" i="4"/>
  <c r="C4" i="4"/>
  <c r="C3" i="5"/>
  <c r="B2" i="1"/>
  <c r="A2" i="1" s="1"/>
  <c r="B3" i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B80" i="1"/>
  <c r="A80" i="1" s="1"/>
  <c r="B81" i="1"/>
  <c r="A81" i="1" s="1"/>
  <c r="B82" i="1"/>
  <c r="A82" i="1" s="1"/>
  <c r="B83" i="1"/>
  <c r="A83" i="1" s="1"/>
  <c r="B84" i="1"/>
  <c r="A84" i="1" s="1"/>
  <c r="B85" i="1"/>
  <c r="A85" i="1" s="1"/>
  <c r="B86" i="1"/>
  <c r="A86" i="1" s="1"/>
  <c r="B87" i="1"/>
  <c r="A87" i="1" s="1"/>
  <c r="B88" i="1"/>
  <c r="A88" i="1" s="1"/>
  <c r="B89" i="1"/>
  <c r="A89" i="1" s="1"/>
  <c r="B90" i="1"/>
  <c r="A90" i="1" s="1"/>
  <c r="B91" i="1"/>
  <c r="A91" i="1" s="1"/>
  <c r="B92" i="1"/>
  <c r="A92" i="1" s="1"/>
  <c r="B93" i="1"/>
  <c r="A93" i="1" s="1"/>
  <c r="B94" i="1"/>
  <c r="A94" i="1" s="1"/>
  <c r="B95" i="1"/>
  <c r="A95" i="1" s="1"/>
  <c r="B96" i="1"/>
  <c r="A96" i="1" s="1"/>
  <c r="B97" i="1"/>
  <c r="A97" i="1" s="1"/>
  <c r="B98" i="1"/>
  <c r="A98" i="1" s="1"/>
  <c r="B99" i="1"/>
  <c r="A99" i="1" s="1"/>
  <c r="B100" i="1"/>
  <c r="A100" i="1" s="1"/>
  <c r="B101" i="1"/>
  <c r="A101" i="1" s="1"/>
  <c r="B102" i="1"/>
  <c r="A102" i="1" s="1"/>
  <c r="B103" i="1"/>
  <c r="A103" i="1" s="1"/>
  <c r="B104" i="1"/>
  <c r="A104" i="1" s="1"/>
  <c r="B105" i="1"/>
  <c r="A105" i="1" s="1"/>
  <c r="B106" i="1"/>
  <c r="A106" i="1" s="1"/>
  <c r="B107" i="1"/>
  <c r="A107" i="1" s="1"/>
  <c r="B108" i="1"/>
  <c r="A108" i="1" s="1"/>
  <c r="B109" i="1"/>
  <c r="A109" i="1" s="1"/>
  <c r="B110" i="1"/>
  <c r="A110" i="1" s="1"/>
  <c r="B111" i="1"/>
  <c r="A111" i="1" s="1"/>
  <c r="B112" i="1"/>
  <c r="A112" i="1" s="1"/>
  <c r="B113" i="1"/>
  <c r="A113" i="1" s="1"/>
  <c r="B114" i="1"/>
  <c r="A114" i="1" s="1"/>
  <c r="B115" i="1"/>
  <c r="A115" i="1" s="1"/>
  <c r="B116" i="1"/>
  <c r="A116" i="1" s="1"/>
  <c r="B117" i="1"/>
  <c r="A117" i="1" s="1"/>
  <c r="B118" i="1"/>
  <c r="A118" i="1" s="1"/>
  <c r="B119" i="1"/>
  <c r="A119" i="1" s="1"/>
  <c r="B120" i="1"/>
  <c r="A120" i="1" s="1"/>
  <c r="B121" i="1"/>
  <c r="A121" i="1" s="1"/>
  <c r="B122" i="1"/>
  <c r="A122" i="1" s="1"/>
  <c r="B123" i="1"/>
  <c r="A123" i="1" s="1"/>
  <c r="B124" i="1"/>
  <c r="A124" i="1" s="1"/>
  <c r="B125" i="1"/>
  <c r="A125" i="1" s="1"/>
  <c r="B126" i="1"/>
  <c r="A126" i="1" s="1"/>
  <c r="B127" i="1"/>
  <c r="A127" i="1" s="1"/>
  <c r="B128" i="1"/>
  <c r="A128" i="1" s="1"/>
  <c r="B129" i="1"/>
  <c r="A129" i="1" s="1"/>
  <c r="B130" i="1"/>
  <c r="A130" i="1" s="1"/>
  <c r="B131" i="1"/>
  <c r="A131" i="1" s="1"/>
  <c r="B132" i="1"/>
  <c r="A132" i="1" s="1"/>
  <c r="B133" i="1"/>
  <c r="A133" i="1" s="1"/>
  <c r="B134" i="1"/>
  <c r="A134" i="1" s="1"/>
  <c r="B135" i="1"/>
  <c r="A135" i="1" s="1"/>
  <c r="B136" i="1"/>
  <c r="A136" i="1" s="1"/>
  <c r="B137" i="1"/>
  <c r="A137" i="1" s="1"/>
  <c r="B138" i="1"/>
  <c r="A138" i="1" s="1"/>
  <c r="B139" i="1"/>
  <c r="A139" i="1" s="1"/>
  <c r="B140" i="1"/>
  <c r="A140" i="1" s="1"/>
  <c r="B141" i="1"/>
  <c r="A141" i="1" s="1"/>
  <c r="B142" i="1"/>
  <c r="A142" i="1" s="1"/>
  <c r="B143" i="1"/>
  <c r="A143" i="1" s="1"/>
  <c r="B144" i="1"/>
  <c r="A144" i="1" s="1"/>
  <c r="B145" i="1"/>
  <c r="A145" i="1" s="1"/>
  <c r="B146" i="1"/>
  <c r="A146" i="1" s="1"/>
  <c r="B147" i="1"/>
  <c r="A147" i="1" s="1"/>
  <c r="B148" i="1"/>
  <c r="A148" i="1" s="1"/>
  <c r="B149" i="1"/>
  <c r="A149" i="1" s="1"/>
  <c r="B150" i="1"/>
  <c r="A150" i="1" s="1"/>
  <c r="B151" i="1"/>
  <c r="A151" i="1" s="1"/>
  <c r="B152" i="1"/>
  <c r="A152" i="1" s="1"/>
  <c r="B153" i="1"/>
  <c r="A153" i="1" s="1"/>
  <c r="B154" i="1"/>
  <c r="A154" i="1" s="1"/>
  <c r="B155" i="1"/>
  <c r="A155" i="1" s="1"/>
  <c r="B156" i="1"/>
  <c r="A156" i="1" s="1"/>
  <c r="B157" i="1"/>
  <c r="A157" i="1" s="1"/>
  <c r="B158" i="1"/>
  <c r="A158" i="1" s="1"/>
  <c r="B159" i="1"/>
  <c r="A159" i="1" s="1"/>
  <c r="B160" i="1"/>
  <c r="A160" i="1" s="1"/>
  <c r="B161" i="1"/>
  <c r="A161" i="1" s="1"/>
  <c r="B162" i="1"/>
  <c r="A162" i="1" s="1"/>
  <c r="B163" i="1"/>
  <c r="A163" i="1" s="1"/>
  <c r="B164" i="1"/>
  <c r="A164" i="1" s="1"/>
  <c r="B165" i="1"/>
  <c r="A165" i="1" s="1"/>
  <c r="B166" i="1"/>
  <c r="A166" i="1" s="1"/>
  <c r="B167" i="1"/>
  <c r="A167" i="1" s="1"/>
  <c r="B168" i="1"/>
  <c r="A168" i="1" s="1"/>
  <c r="B169" i="1"/>
  <c r="A169" i="1" s="1"/>
  <c r="B170" i="1"/>
  <c r="A170" i="1" s="1"/>
  <c r="B171" i="1"/>
  <c r="A171" i="1" s="1"/>
  <c r="B172" i="1"/>
  <c r="A172" i="1" s="1"/>
  <c r="B173" i="1"/>
  <c r="A173" i="1" s="1"/>
  <c r="B174" i="1"/>
  <c r="A174" i="1" s="1"/>
  <c r="B175" i="1"/>
  <c r="A175" i="1" s="1"/>
  <c r="B176" i="1"/>
  <c r="A176" i="1" s="1"/>
  <c r="B177" i="1"/>
  <c r="A177" i="1" s="1"/>
  <c r="B178" i="1"/>
  <c r="A178" i="1" s="1"/>
  <c r="B179" i="1"/>
  <c r="A179" i="1" s="1"/>
  <c r="B180" i="1"/>
  <c r="A180" i="1" s="1"/>
  <c r="B181" i="1"/>
  <c r="A181" i="1" s="1"/>
  <c r="B182" i="1"/>
  <c r="A182" i="1" s="1"/>
  <c r="B183" i="1"/>
  <c r="A183" i="1" s="1"/>
  <c r="B184" i="1"/>
  <c r="A184" i="1" s="1"/>
  <c r="B185" i="1"/>
  <c r="A185" i="1" s="1"/>
  <c r="B186" i="1"/>
  <c r="A186" i="1" s="1"/>
  <c r="B187" i="1"/>
  <c r="A187" i="1" s="1"/>
  <c r="B188" i="1"/>
  <c r="A188" i="1" s="1"/>
  <c r="B189" i="1"/>
  <c r="A189" i="1" s="1"/>
  <c r="B190" i="1"/>
  <c r="A190" i="1" s="1"/>
  <c r="B191" i="1"/>
  <c r="A191" i="1" s="1"/>
  <c r="B192" i="1"/>
  <c r="A192" i="1" s="1"/>
  <c r="B193" i="1"/>
  <c r="A193" i="1" s="1"/>
  <c r="B194" i="1"/>
  <c r="A194" i="1" s="1"/>
  <c r="B195" i="1"/>
  <c r="A195" i="1" s="1"/>
  <c r="B196" i="1"/>
  <c r="A196" i="1" s="1"/>
  <c r="B197" i="1"/>
  <c r="A197" i="1" s="1"/>
  <c r="B198" i="1"/>
  <c r="A198" i="1" s="1"/>
  <c r="B199" i="1"/>
  <c r="A199" i="1" s="1"/>
  <c r="B200" i="1"/>
  <c r="A200" i="1" s="1"/>
  <c r="B201" i="1"/>
  <c r="A201" i="1" s="1"/>
  <c r="B202" i="1"/>
  <c r="A202" i="1" s="1"/>
  <c r="B203" i="1"/>
  <c r="A203" i="1" s="1"/>
  <c r="B204" i="1"/>
  <c r="A204" i="1" s="1"/>
  <c r="B205" i="1"/>
  <c r="A205" i="1" s="1"/>
  <c r="B206" i="1"/>
  <c r="A206" i="1" s="1"/>
  <c r="B207" i="1"/>
  <c r="A207" i="1" s="1"/>
  <c r="B208" i="1"/>
  <c r="A208" i="1" s="1"/>
  <c r="B209" i="1"/>
  <c r="A209" i="1" s="1"/>
  <c r="B210" i="1"/>
  <c r="A210" i="1" s="1"/>
  <c r="B211" i="1"/>
  <c r="A211" i="1" s="1"/>
  <c r="B212" i="1"/>
  <c r="A212" i="1" s="1"/>
  <c r="B213" i="1"/>
  <c r="A213" i="1" s="1"/>
  <c r="B214" i="1"/>
  <c r="A214" i="1" s="1"/>
  <c r="B215" i="1"/>
  <c r="A215" i="1" s="1"/>
  <c r="B216" i="1"/>
  <c r="A216" i="1" s="1"/>
  <c r="B217" i="1"/>
  <c r="A217" i="1" s="1"/>
  <c r="B218" i="1"/>
  <c r="A218" i="1" s="1"/>
  <c r="B219" i="1"/>
  <c r="A219" i="1" s="1"/>
  <c r="B220" i="1"/>
  <c r="A220" i="1" s="1"/>
  <c r="B221" i="1"/>
  <c r="A221" i="1" s="1"/>
  <c r="B222" i="1"/>
  <c r="A222" i="1" s="1"/>
  <c r="B223" i="1"/>
  <c r="A223" i="1" s="1"/>
  <c r="B224" i="1"/>
  <c r="A224" i="1" s="1"/>
  <c r="B225" i="1"/>
  <c r="A225" i="1" s="1"/>
  <c r="B226" i="1"/>
  <c r="A226" i="1" s="1"/>
  <c r="B227" i="1"/>
  <c r="A227" i="1" s="1"/>
  <c r="B228" i="1"/>
  <c r="A228" i="1" s="1"/>
  <c r="B229" i="1"/>
  <c r="A229" i="1" s="1"/>
  <c r="B230" i="1"/>
  <c r="A230" i="1" s="1"/>
  <c r="B231" i="1"/>
  <c r="A231" i="1" s="1"/>
  <c r="B232" i="1"/>
  <c r="A232" i="1" s="1"/>
  <c r="B233" i="1"/>
  <c r="A233" i="1" s="1"/>
  <c r="B234" i="1"/>
  <c r="A234" i="1" s="1"/>
  <c r="B235" i="1"/>
  <c r="A235" i="1" s="1"/>
  <c r="B236" i="1"/>
  <c r="A236" i="1" s="1"/>
  <c r="B237" i="1"/>
  <c r="A237" i="1" s="1"/>
  <c r="B238" i="1"/>
  <c r="A238" i="1" s="1"/>
  <c r="B239" i="1"/>
  <c r="A239" i="1" s="1"/>
  <c r="B240" i="1"/>
  <c r="A240" i="1" s="1"/>
  <c r="B241" i="1"/>
  <c r="A241" i="1" s="1"/>
  <c r="B242" i="1"/>
  <c r="A242" i="1" s="1"/>
  <c r="B243" i="1"/>
  <c r="A243" i="1" s="1"/>
  <c r="B244" i="1"/>
  <c r="A244" i="1" s="1"/>
  <c r="B245" i="1"/>
  <c r="A245" i="1" s="1"/>
  <c r="B246" i="1"/>
  <c r="A246" i="1" s="1"/>
  <c r="B247" i="1"/>
  <c r="A247" i="1" s="1"/>
  <c r="B248" i="1"/>
  <c r="A248" i="1" s="1"/>
  <c r="B249" i="1"/>
  <c r="A249" i="1" s="1"/>
  <c r="B250" i="1"/>
  <c r="A250" i="1" s="1"/>
  <c r="B251" i="1"/>
  <c r="A251" i="1" s="1"/>
  <c r="B252" i="1"/>
  <c r="A252" i="1" s="1"/>
  <c r="B253" i="1"/>
  <c r="A253" i="1" s="1"/>
  <c r="B254" i="1"/>
  <c r="A254" i="1" s="1"/>
  <c r="B255" i="1"/>
  <c r="A255" i="1" s="1"/>
  <c r="B256" i="1"/>
  <c r="A256" i="1" s="1"/>
  <c r="B257" i="1"/>
  <c r="A257" i="1" s="1"/>
  <c r="B258" i="1"/>
  <c r="A258" i="1" s="1"/>
  <c r="B259" i="1"/>
  <c r="A259" i="1" s="1"/>
  <c r="B260" i="1"/>
  <c r="A260" i="1" s="1"/>
  <c r="B261" i="1"/>
  <c r="A261" i="1" s="1"/>
  <c r="B262" i="1"/>
  <c r="A262" i="1" s="1"/>
  <c r="B263" i="1"/>
  <c r="A263" i="1" s="1"/>
  <c r="B264" i="1"/>
  <c r="A264" i="1" s="1"/>
  <c r="B265" i="1"/>
  <c r="A265" i="1" s="1"/>
  <c r="B266" i="1"/>
  <c r="A266" i="1" s="1"/>
  <c r="B267" i="1"/>
  <c r="A267" i="1" s="1"/>
  <c r="B268" i="1"/>
  <c r="A268" i="1" s="1"/>
  <c r="B269" i="1"/>
  <c r="A269" i="1" s="1"/>
  <c r="B270" i="1"/>
  <c r="A270" i="1" s="1"/>
  <c r="B271" i="1"/>
  <c r="A271" i="1" s="1"/>
  <c r="B272" i="1"/>
  <c r="A272" i="1" s="1"/>
  <c r="B273" i="1"/>
  <c r="A273" i="1" s="1"/>
  <c r="B274" i="1"/>
  <c r="A274" i="1" s="1"/>
  <c r="B275" i="1"/>
  <c r="A275" i="1" s="1"/>
  <c r="B276" i="1"/>
  <c r="A276" i="1" s="1"/>
  <c r="B277" i="1"/>
  <c r="A277" i="1" s="1"/>
  <c r="B278" i="1"/>
  <c r="A278" i="1" s="1"/>
  <c r="B279" i="1"/>
  <c r="A279" i="1" s="1"/>
  <c r="B280" i="1"/>
  <c r="A280" i="1" s="1"/>
  <c r="B281" i="1"/>
  <c r="A281" i="1" s="1"/>
  <c r="B282" i="1"/>
  <c r="A282" i="1" s="1"/>
  <c r="B283" i="1"/>
  <c r="A283" i="1" s="1"/>
  <c r="B284" i="1"/>
  <c r="A284" i="1" s="1"/>
  <c r="B285" i="1"/>
  <c r="A285" i="1" s="1"/>
  <c r="B286" i="1"/>
  <c r="A286" i="1" s="1"/>
  <c r="B287" i="1"/>
  <c r="A287" i="1" s="1"/>
  <c r="B288" i="1"/>
  <c r="A288" i="1" s="1"/>
  <c r="B289" i="1"/>
  <c r="A289" i="1" s="1"/>
  <c r="B290" i="1"/>
  <c r="A290" i="1" s="1"/>
  <c r="B291" i="1"/>
  <c r="A291" i="1" s="1"/>
  <c r="B292" i="1"/>
  <c r="A292" i="1" s="1"/>
  <c r="B293" i="1"/>
  <c r="A293" i="1" s="1"/>
  <c r="B294" i="1"/>
  <c r="A294" i="1" s="1"/>
  <c r="B295" i="1"/>
  <c r="A295" i="1" s="1"/>
  <c r="B296" i="1"/>
  <c r="A296" i="1" s="1"/>
  <c r="B297" i="1"/>
  <c r="A297" i="1" s="1"/>
  <c r="B298" i="1"/>
  <c r="A298" i="1" s="1"/>
  <c r="B299" i="1"/>
  <c r="A299" i="1" s="1"/>
  <c r="B300" i="1"/>
  <c r="A300" i="1" s="1"/>
  <c r="B301" i="1"/>
  <c r="A301" i="1" s="1"/>
  <c r="B302" i="1"/>
  <c r="A302" i="1" s="1"/>
  <c r="B303" i="1"/>
  <c r="A303" i="1" s="1"/>
  <c r="B304" i="1"/>
  <c r="A304" i="1" s="1"/>
  <c r="B305" i="1"/>
  <c r="A305" i="1" s="1"/>
  <c r="B306" i="1"/>
  <c r="A306" i="1" s="1"/>
  <c r="B307" i="1"/>
  <c r="A307" i="1" s="1"/>
  <c r="B308" i="1"/>
  <c r="A308" i="1" s="1"/>
  <c r="B309" i="1"/>
  <c r="A309" i="1" s="1"/>
  <c r="B310" i="1"/>
  <c r="A310" i="1" s="1"/>
  <c r="B311" i="1"/>
  <c r="A311" i="1" s="1"/>
  <c r="B312" i="1"/>
  <c r="A312" i="1" s="1"/>
  <c r="B313" i="1"/>
  <c r="A313" i="1" s="1"/>
  <c r="B314" i="1"/>
  <c r="A314" i="1" s="1"/>
  <c r="B315" i="1"/>
  <c r="A315" i="1" s="1"/>
  <c r="B316" i="1"/>
  <c r="A316" i="1" s="1"/>
  <c r="B317" i="1"/>
  <c r="A317" i="1" s="1"/>
  <c r="B318" i="1"/>
  <c r="A318" i="1" s="1"/>
  <c r="B319" i="1"/>
  <c r="A319" i="1" s="1"/>
  <c r="B320" i="1"/>
  <c r="A320" i="1" s="1"/>
  <c r="B321" i="1"/>
  <c r="A321" i="1" s="1"/>
  <c r="B322" i="1"/>
  <c r="A322" i="1" s="1"/>
  <c r="B323" i="1"/>
  <c r="A323" i="1" s="1"/>
  <c r="B324" i="1"/>
  <c r="A324" i="1" s="1"/>
  <c r="B325" i="1"/>
  <c r="A325" i="1" s="1"/>
  <c r="B326" i="1"/>
  <c r="A326" i="1" s="1"/>
  <c r="B327" i="1"/>
  <c r="A327" i="1" s="1"/>
  <c r="B328" i="1"/>
  <c r="A328" i="1" s="1"/>
  <c r="B329" i="1"/>
  <c r="A329" i="1" s="1"/>
  <c r="B330" i="1"/>
  <c r="A330" i="1" s="1"/>
  <c r="B331" i="1"/>
  <c r="A331" i="1" s="1"/>
  <c r="B332" i="1"/>
  <c r="A332" i="1" s="1"/>
  <c r="B333" i="1"/>
  <c r="A333" i="1" s="1"/>
  <c r="B334" i="1"/>
  <c r="A334" i="1" s="1"/>
  <c r="B335" i="1"/>
  <c r="A335" i="1" s="1"/>
  <c r="B336" i="1"/>
  <c r="A336" i="1" s="1"/>
  <c r="B337" i="1"/>
  <c r="A337" i="1" s="1"/>
  <c r="B338" i="1"/>
  <c r="A338" i="1" s="1"/>
  <c r="B339" i="1"/>
  <c r="A339" i="1" s="1"/>
  <c r="B340" i="1"/>
  <c r="A340" i="1" s="1"/>
  <c r="B341" i="1"/>
  <c r="A341" i="1" s="1"/>
  <c r="B342" i="1"/>
  <c r="A342" i="1" s="1"/>
  <c r="B343" i="1"/>
  <c r="A343" i="1" s="1"/>
  <c r="B344" i="1"/>
  <c r="A344" i="1" s="1"/>
  <c r="B345" i="1"/>
  <c r="A345" i="1" s="1"/>
  <c r="B346" i="1"/>
  <c r="A346" i="1" s="1"/>
  <c r="B347" i="1"/>
  <c r="A347" i="1" s="1"/>
  <c r="B348" i="1"/>
  <c r="A348" i="1" s="1"/>
  <c r="B349" i="1"/>
  <c r="A349" i="1" s="1"/>
  <c r="B350" i="1"/>
  <c r="A350" i="1" s="1"/>
  <c r="B351" i="1"/>
  <c r="A351" i="1" s="1"/>
  <c r="B352" i="1"/>
  <c r="A352" i="1" s="1"/>
  <c r="B353" i="1"/>
  <c r="A353" i="1" s="1"/>
  <c r="B354" i="1"/>
  <c r="A354" i="1" s="1"/>
  <c r="B355" i="1"/>
  <c r="A355" i="1" s="1"/>
  <c r="B356" i="1"/>
  <c r="A356" i="1" s="1"/>
  <c r="B357" i="1"/>
  <c r="A357" i="1" s="1"/>
  <c r="B358" i="1"/>
  <c r="A358" i="1" s="1"/>
  <c r="B359" i="1"/>
  <c r="A359" i="1" s="1"/>
  <c r="B360" i="1"/>
  <c r="A360" i="1" s="1"/>
  <c r="B361" i="1"/>
  <c r="A361" i="1" s="1"/>
  <c r="B362" i="1"/>
  <c r="A362" i="1" s="1"/>
  <c r="B363" i="1"/>
  <c r="A363" i="1" s="1"/>
  <c r="B364" i="1"/>
  <c r="A364" i="1" s="1"/>
  <c r="B365" i="1"/>
  <c r="A365" i="1" s="1"/>
  <c r="B366" i="1"/>
  <c r="A366" i="1" s="1"/>
  <c r="B367" i="1"/>
  <c r="A367" i="1" s="1"/>
  <c r="B368" i="1"/>
  <c r="A368" i="1" s="1"/>
  <c r="B369" i="1"/>
  <c r="A369" i="1" s="1"/>
  <c r="B370" i="1"/>
  <c r="A370" i="1" s="1"/>
  <c r="B371" i="1"/>
  <c r="A371" i="1" s="1"/>
  <c r="B372" i="1"/>
  <c r="A372" i="1" s="1"/>
  <c r="B373" i="1"/>
  <c r="A373" i="1" s="1"/>
  <c r="B374" i="1"/>
  <c r="A374" i="1" s="1"/>
  <c r="B375" i="1"/>
  <c r="A375" i="1" s="1"/>
  <c r="B376" i="1"/>
  <c r="A376" i="1" s="1"/>
  <c r="B377" i="1"/>
  <c r="A377" i="1" s="1"/>
  <c r="B378" i="1"/>
  <c r="A378" i="1" s="1"/>
  <c r="B379" i="1"/>
  <c r="A379" i="1" s="1"/>
  <c r="B380" i="1"/>
  <c r="A380" i="1" s="1"/>
  <c r="B381" i="1"/>
  <c r="A381" i="1" s="1"/>
  <c r="B382" i="1"/>
  <c r="A382" i="1" s="1"/>
  <c r="B383" i="1"/>
  <c r="A383" i="1" s="1"/>
  <c r="B384" i="1"/>
  <c r="A384" i="1" s="1"/>
  <c r="B385" i="1"/>
  <c r="A385" i="1" s="1"/>
  <c r="B386" i="1"/>
  <c r="A386" i="1" s="1"/>
  <c r="B387" i="1"/>
  <c r="A387" i="1" s="1"/>
  <c r="B388" i="1"/>
  <c r="A388" i="1" s="1"/>
  <c r="B389" i="1"/>
  <c r="A389" i="1" s="1"/>
  <c r="B390" i="1"/>
  <c r="A390" i="1" s="1"/>
  <c r="B391" i="1"/>
  <c r="A391" i="1" s="1"/>
  <c r="B392" i="1"/>
  <c r="A392" i="1" s="1"/>
  <c r="B393" i="1"/>
  <c r="A393" i="1" s="1"/>
  <c r="B394" i="1"/>
  <c r="A394" i="1" s="1"/>
  <c r="B395" i="1"/>
  <c r="A395" i="1" s="1"/>
  <c r="B396" i="1"/>
  <c r="A396" i="1" s="1"/>
  <c r="B397" i="1"/>
  <c r="A397" i="1" s="1"/>
  <c r="B398" i="1"/>
  <c r="A398" i="1" s="1"/>
  <c r="B399" i="1"/>
  <c r="A399" i="1" s="1"/>
  <c r="B400" i="1"/>
  <c r="A400" i="1" s="1"/>
  <c r="B401" i="1"/>
  <c r="A401" i="1" s="1"/>
  <c r="B402" i="1"/>
  <c r="A402" i="1" s="1"/>
  <c r="B403" i="1"/>
  <c r="A403" i="1" s="1"/>
  <c r="B404" i="1"/>
  <c r="A404" i="1" s="1"/>
  <c r="B405" i="1"/>
  <c r="A405" i="1" s="1"/>
  <c r="B406" i="1"/>
  <c r="A406" i="1" s="1"/>
  <c r="B407" i="1"/>
  <c r="A407" i="1" s="1"/>
  <c r="B408" i="1"/>
  <c r="A408" i="1" s="1"/>
  <c r="B409" i="1"/>
  <c r="A409" i="1" s="1"/>
  <c r="B410" i="1"/>
  <c r="A410" i="1" s="1"/>
  <c r="B411" i="1"/>
  <c r="A411" i="1" s="1"/>
  <c r="B412" i="1"/>
  <c r="A412" i="1" s="1"/>
  <c r="B413" i="1"/>
  <c r="A413" i="1" s="1"/>
  <c r="B414" i="1"/>
  <c r="A414" i="1" s="1"/>
  <c r="B415" i="1"/>
  <c r="A415" i="1" s="1"/>
  <c r="B416" i="1"/>
  <c r="A416" i="1" s="1"/>
  <c r="B417" i="1"/>
  <c r="A417" i="1" s="1"/>
  <c r="B418" i="1"/>
  <c r="A418" i="1" s="1"/>
  <c r="B419" i="1"/>
  <c r="A419" i="1" s="1"/>
  <c r="B420" i="1"/>
  <c r="A420" i="1" s="1"/>
  <c r="B421" i="1"/>
  <c r="A421" i="1" s="1"/>
  <c r="B422" i="1"/>
  <c r="A422" i="1" s="1"/>
  <c r="B423" i="1"/>
  <c r="A423" i="1" s="1"/>
  <c r="B424" i="1"/>
  <c r="A424" i="1" s="1"/>
  <c r="B425" i="1"/>
  <c r="A425" i="1" s="1"/>
  <c r="B426" i="1"/>
  <c r="A426" i="1" s="1"/>
  <c r="B427" i="1"/>
  <c r="A427" i="1" s="1"/>
  <c r="B428" i="1"/>
  <c r="A428" i="1" s="1"/>
  <c r="B429" i="1"/>
  <c r="A429" i="1" s="1"/>
  <c r="B430" i="1"/>
  <c r="A430" i="1" s="1"/>
  <c r="B431" i="1"/>
  <c r="A431" i="1" s="1"/>
  <c r="B432" i="1"/>
  <c r="A432" i="1" s="1"/>
  <c r="B433" i="1"/>
  <c r="A433" i="1" s="1"/>
  <c r="B434" i="1"/>
  <c r="A434" i="1" s="1"/>
  <c r="B435" i="1"/>
  <c r="A435" i="1" s="1"/>
  <c r="B436" i="1"/>
  <c r="A436" i="1" s="1"/>
  <c r="B437" i="1"/>
  <c r="A437" i="1" s="1"/>
  <c r="B438" i="1"/>
  <c r="A438" i="1" s="1"/>
  <c r="B439" i="1"/>
  <c r="A439" i="1" s="1"/>
  <c r="B440" i="1"/>
  <c r="A440" i="1" s="1"/>
  <c r="B441" i="1"/>
  <c r="A441" i="1" s="1"/>
  <c r="B442" i="1"/>
  <c r="A442" i="1" s="1"/>
  <c r="B443" i="1"/>
  <c r="A443" i="1" s="1"/>
  <c r="B444" i="1"/>
  <c r="A444" i="1" s="1"/>
  <c r="B445" i="1"/>
  <c r="A445" i="1" s="1"/>
  <c r="B446" i="1"/>
  <c r="A446" i="1" s="1"/>
  <c r="B447" i="1"/>
  <c r="A447" i="1" s="1"/>
  <c r="B448" i="1"/>
  <c r="A448" i="1" s="1"/>
  <c r="B449" i="1"/>
  <c r="A449" i="1" s="1"/>
  <c r="B450" i="1"/>
  <c r="A450" i="1" s="1"/>
  <c r="B451" i="1"/>
  <c r="A451" i="1" s="1"/>
  <c r="B452" i="1"/>
  <c r="A452" i="1" s="1"/>
  <c r="B453" i="1"/>
  <c r="A453" i="1" s="1"/>
  <c r="B454" i="1"/>
  <c r="A454" i="1" s="1"/>
  <c r="B455" i="1"/>
  <c r="A455" i="1" s="1"/>
  <c r="B456" i="1"/>
  <c r="A456" i="1" s="1"/>
  <c r="B457" i="1"/>
  <c r="A457" i="1" s="1"/>
  <c r="B458" i="1"/>
  <c r="A458" i="1" s="1"/>
  <c r="B459" i="1"/>
  <c r="A459" i="1" s="1"/>
  <c r="B460" i="1"/>
  <c r="A460" i="1" s="1"/>
  <c r="B461" i="1"/>
  <c r="A461" i="1" s="1"/>
  <c r="B462" i="1"/>
  <c r="A462" i="1" s="1"/>
  <c r="B463" i="1"/>
  <c r="A463" i="1" s="1"/>
  <c r="B464" i="1"/>
  <c r="A464" i="1" s="1"/>
  <c r="B465" i="1"/>
  <c r="A465" i="1" s="1"/>
  <c r="B466" i="1"/>
  <c r="A466" i="1" s="1"/>
  <c r="B467" i="1"/>
  <c r="A467" i="1" s="1"/>
  <c r="B468" i="1"/>
  <c r="A468" i="1" s="1"/>
  <c r="B469" i="1"/>
  <c r="A469" i="1" s="1"/>
  <c r="B470" i="1"/>
  <c r="A470" i="1" s="1"/>
  <c r="B471" i="1"/>
  <c r="A471" i="1" s="1"/>
  <c r="B472" i="1"/>
  <c r="A472" i="1" s="1"/>
  <c r="B473" i="1"/>
  <c r="A473" i="1" s="1"/>
  <c r="B474" i="1"/>
  <c r="A474" i="1" s="1"/>
  <c r="B475" i="1"/>
  <c r="A475" i="1" s="1"/>
  <c r="B476" i="1"/>
  <c r="A476" i="1" s="1"/>
  <c r="B477" i="1"/>
  <c r="A477" i="1" s="1"/>
  <c r="B478" i="1"/>
  <c r="A478" i="1" s="1"/>
  <c r="B479" i="1"/>
  <c r="A479" i="1" s="1"/>
  <c r="B480" i="1"/>
  <c r="A480" i="1" s="1"/>
  <c r="B481" i="1"/>
  <c r="A481" i="1" s="1"/>
  <c r="B482" i="1"/>
  <c r="A482" i="1" s="1"/>
  <c r="B483" i="1"/>
  <c r="A483" i="1" s="1"/>
  <c r="B484" i="1"/>
  <c r="A484" i="1" s="1"/>
  <c r="B485" i="1"/>
  <c r="A485" i="1" s="1"/>
  <c r="B486" i="1"/>
  <c r="A486" i="1" s="1"/>
  <c r="B487" i="1"/>
  <c r="A487" i="1" s="1"/>
  <c r="B488" i="1"/>
  <c r="A488" i="1" s="1"/>
  <c r="B489" i="1"/>
  <c r="A489" i="1" s="1"/>
  <c r="B490" i="1"/>
  <c r="A490" i="1" s="1"/>
  <c r="B491" i="1"/>
  <c r="A491" i="1" s="1"/>
  <c r="B492" i="1"/>
  <c r="A492" i="1" s="1"/>
  <c r="B493" i="1"/>
  <c r="A493" i="1" s="1"/>
  <c r="B494" i="1"/>
  <c r="A494" i="1" s="1"/>
  <c r="B495" i="1"/>
  <c r="A495" i="1" s="1"/>
  <c r="B496" i="1"/>
  <c r="A496" i="1" s="1"/>
  <c r="B497" i="1"/>
  <c r="A497" i="1" s="1"/>
  <c r="B498" i="1"/>
  <c r="A498" i="1" s="1"/>
  <c r="B499" i="1"/>
  <c r="A499" i="1" s="1"/>
  <c r="B500" i="1"/>
  <c r="A500" i="1" s="1"/>
  <c r="B501" i="1"/>
  <c r="A501" i="1" s="1"/>
  <c r="B502" i="1"/>
  <c r="A502" i="1" s="1"/>
  <c r="B503" i="1"/>
  <c r="A503" i="1" s="1"/>
  <c r="B504" i="1"/>
  <c r="A504" i="1" s="1"/>
  <c r="B505" i="1"/>
  <c r="A505" i="1" s="1"/>
  <c r="B506" i="1"/>
  <c r="A506" i="1" s="1"/>
  <c r="B507" i="1"/>
  <c r="A507" i="1" s="1"/>
  <c r="B508" i="1"/>
  <c r="A508" i="1" s="1"/>
  <c r="B509" i="1"/>
  <c r="A509" i="1" s="1"/>
  <c r="B510" i="1"/>
  <c r="A510" i="1" s="1"/>
  <c r="B511" i="1"/>
  <c r="A511" i="1" s="1"/>
  <c r="B512" i="1"/>
  <c r="A512" i="1" s="1"/>
  <c r="B513" i="1"/>
  <c r="A513" i="1" s="1"/>
  <c r="B514" i="1"/>
  <c r="A514" i="1" s="1"/>
  <c r="B515" i="1"/>
  <c r="A515" i="1" s="1"/>
  <c r="B516" i="1"/>
  <c r="A516" i="1" s="1"/>
  <c r="B517" i="1"/>
  <c r="A517" i="1" s="1"/>
  <c r="B518" i="1"/>
  <c r="A518" i="1" s="1"/>
  <c r="B519" i="1"/>
  <c r="A519" i="1" s="1"/>
  <c r="B520" i="1"/>
  <c r="A520" i="1" s="1"/>
  <c r="B521" i="1"/>
  <c r="A521" i="1" s="1"/>
  <c r="B522" i="1"/>
  <c r="A522" i="1" s="1"/>
  <c r="B523" i="1"/>
  <c r="A523" i="1" s="1"/>
  <c r="B524" i="1"/>
  <c r="A524" i="1" s="1"/>
  <c r="B525" i="1"/>
  <c r="A525" i="1" s="1"/>
  <c r="B526" i="1"/>
  <c r="A526" i="1" s="1"/>
  <c r="B527" i="1"/>
  <c r="A527" i="1" s="1"/>
  <c r="B528" i="1"/>
  <c r="A528" i="1" s="1"/>
  <c r="B529" i="1"/>
  <c r="A529" i="1" s="1"/>
  <c r="B530" i="1"/>
  <c r="A530" i="1" s="1"/>
  <c r="B531" i="1"/>
  <c r="A531" i="1" s="1"/>
  <c r="B532" i="1"/>
  <c r="A532" i="1" s="1"/>
  <c r="B533" i="1"/>
  <c r="A533" i="1" s="1"/>
  <c r="B534" i="1"/>
  <c r="A534" i="1" s="1"/>
  <c r="B535" i="1"/>
  <c r="A535" i="1" s="1"/>
  <c r="B536" i="1"/>
  <c r="A536" i="1" s="1"/>
  <c r="B537" i="1"/>
  <c r="A537" i="1" s="1"/>
  <c r="B538" i="1"/>
  <c r="A538" i="1" s="1"/>
  <c r="B539" i="1"/>
  <c r="A539" i="1" s="1"/>
  <c r="B540" i="1"/>
  <c r="A540" i="1" s="1"/>
  <c r="B541" i="1"/>
  <c r="A541" i="1" s="1"/>
  <c r="B542" i="1"/>
  <c r="A542" i="1" s="1"/>
  <c r="B543" i="1"/>
  <c r="A543" i="1" s="1"/>
  <c r="B544" i="1"/>
  <c r="A544" i="1" s="1"/>
  <c r="B545" i="1"/>
  <c r="A545" i="1" s="1"/>
  <c r="B546" i="1"/>
  <c r="A546" i="1" s="1"/>
  <c r="B547" i="1"/>
  <c r="A547" i="1" s="1"/>
  <c r="B548" i="1"/>
  <c r="A548" i="1" s="1"/>
  <c r="B549" i="1"/>
  <c r="A549" i="1" s="1"/>
  <c r="B550" i="1"/>
  <c r="A550" i="1" s="1"/>
  <c r="B551" i="1"/>
  <c r="A551" i="1" s="1"/>
  <c r="B552" i="1"/>
  <c r="A552" i="1" s="1"/>
  <c r="B553" i="1"/>
  <c r="A553" i="1" s="1"/>
  <c r="B554" i="1"/>
  <c r="A554" i="1" s="1"/>
  <c r="B555" i="1"/>
  <c r="A555" i="1" s="1"/>
  <c r="B556" i="1"/>
  <c r="A556" i="1" s="1"/>
  <c r="B557" i="1"/>
  <c r="A557" i="1" s="1"/>
  <c r="B558" i="1"/>
  <c r="A558" i="1" s="1"/>
  <c r="B559" i="1"/>
  <c r="A559" i="1" s="1"/>
  <c r="B560" i="1"/>
  <c r="A560" i="1" s="1"/>
  <c r="B561" i="1"/>
  <c r="A561" i="1" s="1"/>
  <c r="B562" i="1"/>
  <c r="A562" i="1" s="1"/>
  <c r="B563" i="1"/>
  <c r="A563" i="1" s="1"/>
  <c r="B564" i="1"/>
  <c r="A564" i="1" s="1"/>
  <c r="B565" i="1"/>
  <c r="A565" i="1" s="1"/>
  <c r="B566" i="1"/>
  <c r="A566" i="1" s="1"/>
  <c r="B567" i="1"/>
  <c r="A567" i="1" s="1"/>
  <c r="B568" i="1"/>
  <c r="A568" i="1" s="1"/>
  <c r="B569" i="1"/>
  <c r="A569" i="1" s="1"/>
  <c r="B570" i="1"/>
  <c r="A570" i="1" s="1"/>
  <c r="B571" i="1"/>
  <c r="A571" i="1" s="1"/>
  <c r="B572" i="1"/>
  <c r="A572" i="1" s="1"/>
  <c r="B573" i="1"/>
  <c r="A573" i="1" s="1"/>
  <c r="B574" i="1"/>
  <c r="A574" i="1" s="1"/>
  <c r="B575" i="1"/>
  <c r="A575" i="1" s="1"/>
  <c r="B576" i="1"/>
  <c r="A576" i="1" s="1"/>
  <c r="B577" i="1"/>
  <c r="A577" i="1" s="1"/>
  <c r="B578" i="1"/>
  <c r="A578" i="1" s="1"/>
  <c r="B579" i="1"/>
  <c r="A579" i="1" s="1"/>
  <c r="B580" i="1"/>
  <c r="A580" i="1" s="1"/>
  <c r="B581" i="1"/>
  <c r="A581" i="1" s="1"/>
  <c r="B582" i="1"/>
  <c r="A582" i="1" s="1"/>
  <c r="B583" i="1"/>
  <c r="A583" i="1" s="1"/>
  <c r="B584" i="1"/>
  <c r="A584" i="1" s="1"/>
  <c r="B585" i="1"/>
  <c r="A585" i="1" s="1"/>
  <c r="B586" i="1"/>
  <c r="A586" i="1" s="1"/>
  <c r="B587" i="1"/>
  <c r="A587" i="1" s="1"/>
  <c r="B588" i="1"/>
  <c r="A588" i="1" s="1"/>
  <c r="B589" i="1"/>
  <c r="A589" i="1" s="1"/>
  <c r="B590" i="1"/>
  <c r="A590" i="1" s="1"/>
  <c r="B591" i="1"/>
  <c r="A591" i="1" s="1"/>
  <c r="B592" i="1"/>
  <c r="A592" i="1" s="1"/>
  <c r="B593" i="1"/>
  <c r="A593" i="1" s="1"/>
  <c r="B594" i="1"/>
  <c r="A594" i="1" s="1"/>
  <c r="B595" i="1"/>
  <c r="A595" i="1" s="1"/>
  <c r="B596" i="1"/>
  <c r="A596" i="1" s="1"/>
  <c r="B597" i="1"/>
  <c r="A597" i="1" s="1"/>
  <c r="B598" i="1"/>
  <c r="A598" i="1" s="1"/>
  <c r="B599" i="1"/>
  <c r="A599" i="1" s="1"/>
  <c r="B600" i="1"/>
  <c r="A600" i="1" s="1"/>
  <c r="B601" i="1"/>
  <c r="A601" i="1" s="1"/>
  <c r="B602" i="1"/>
  <c r="A602" i="1" s="1"/>
  <c r="B603" i="1"/>
  <c r="A603" i="1" s="1"/>
  <c r="B604" i="1"/>
  <c r="A604" i="1" s="1"/>
  <c r="B605" i="1"/>
  <c r="A605" i="1" s="1"/>
  <c r="B606" i="1"/>
  <c r="A606" i="1" s="1"/>
  <c r="B607" i="1"/>
  <c r="A607" i="1" s="1"/>
  <c r="B608" i="1"/>
  <c r="A608" i="1" s="1"/>
  <c r="B609" i="1"/>
  <c r="A609" i="1" s="1"/>
  <c r="B610" i="1"/>
  <c r="A610" i="1" s="1"/>
  <c r="B611" i="1"/>
  <c r="A611" i="1" s="1"/>
  <c r="B612" i="1"/>
  <c r="A612" i="1" s="1"/>
  <c r="B613" i="1"/>
  <c r="A613" i="1" s="1"/>
  <c r="B614" i="1"/>
  <c r="A614" i="1" s="1"/>
  <c r="B615" i="1"/>
  <c r="A615" i="1" s="1"/>
  <c r="B616" i="1"/>
  <c r="A616" i="1" s="1"/>
  <c r="B617" i="1"/>
  <c r="A617" i="1" s="1"/>
  <c r="B618" i="1"/>
  <c r="A618" i="1" s="1"/>
  <c r="B619" i="1"/>
  <c r="A619" i="1" s="1"/>
  <c r="B620" i="1"/>
  <c r="A620" i="1" s="1"/>
  <c r="B621" i="1"/>
  <c r="A621" i="1" s="1"/>
  <c r="B622" i="1"/>
  <c r="A622" i="1" s="1"/>
  <c r="B623" i="1"/>
  <c r="A623" i="1" s="1"/>
  <c r="B624" i="1"/>
  <c r="A624" i="1" s="1"/>
  <c r="B625" i="1"/>
  <c r="A625" i="1" s="1"/>
  <c r="B626" i="1"/>
  <c r="A626" i="1" s="1"/>
  <c r="B627" i="1"/>
  <c r="A627" i="1" s="1"/>
  <c r="B628" i="1"/>
  <c r="A628" i="1" s="1"/>
  <c r="B629" i="1"/>
  <c r="A629" i="1" s="1"/>
  <c r="B630" i="1"/>
  <c r="A630" i="1" s="1"/>
  <c r="B631" i="1"/>
  <c r="A631" i="1" s="1"/>
  <c r="B632" i="1"/>
  <c r="A632" i="1" s="1"/>
  <c r="B633" i="1"/>
  <c r="A633" i="1" s="1"/>
  <c r="B634" i="1"/>
  <c r="A634" i="1" s="1"/>
  <c r="B635" i="1"/>
  <c r="A635" i="1" s="1"/>
  <c r="B636" i="1"/>
  <c r="A636" i="1" s="1"/>
  <c r="B637" i="1"/>
  <c r="A637" i="1" s="1"/>
  <c r="B638" i="1"/>
  <c r="A638" i="1" s="1"/>
  <c r="B639" i="1"/>
  <c r="A639" i="1" s="1"/>
  <c r="B640" i="1"/>
  <c r="A640" i="1" s="1"/>
  <c r="B641" i="1"/>
  <c r="A641" i="1" s="1"/>
  <c r="B642" i="1"/>
  <c r="A642" i="1" s="1"/>
  <c r="B643" i="1"/>
  <c r="A643" i="1" s="1"/>
  <c r="B644" i="1"/>
  <c r="A644" i="1" s="1"/>
  <c r="B645" i="1"/>
  <c r="A645" i="1" s="1"/>
  <c r="B646" i="1"/>
  <c r="A646" i="1" s="1"/>
  <c r="B647" i="1"/>
  <c r="A647" i="1" s="1"/>
  <c r="B648" i="1"/>
  <c r="A648" i="1" s="1"/>
  <c r="B649" i="1"/>
  <c r="A649" i="1" s="1"/>
  <c r="B650" i="1"/>
  <c r="A650" i="1" s="1"/>
  <c r="B651" i="1"/>
  <c r="A651" i="1" s="1"/>
  <c r="B652" i="1"/>
  <c r="A652" i="1" s="1"/>
  <c r="B653" i="1"/>
  <c r="A653" i="1" s="1"/>
  <c r="B654" i="1"/>
  <c r="A654" i="1" s="1"/>
  <c r="B655" i="1"/>
  <c r="A655" i="1" s="1"/>
  <c r="B656" i="1"/>
  <c r="A656" i="1" s="1"/>
  <c r="B657" i="1"/>
  <c r="A657" i="1" s="1"/>
  <c r="B658" i="1"/>
  <c r="A658" i="1" s="1"/>
  <c r="B659" i="1"/>
  <c r="A659" i="1" s="1"/>
  <c r="B660" i="1"/>
  <c r="A660" i="1" s="1"/>
  <c r="B661" i="1"/>
  <c r="A661" i="1" s="1"/>
  <c r="B662" i="1"/>
  <c r="A662" i="1" s="1"/>
  <c r="B663" i="1"/>
  <c r="A663" i="1" s="1"/>
  <c r="B664" i="1"/>
  <c r="A664" i="1" s="1"/>
  <c r="B665" i="1"/>
  <c r="A665" i="1" s="1"/>
  <c r="B666" i="1"/>
  <c r="A666" i="1" s="1"/>
  <c r="B667" i="1"/>
  <c r="A667" i="1" s="1"/>
  <c r="B668" i="1"/>
  <c r="A668" i="1" s="1"/>
  <c r="B669" i="1"/>
  <c r="A669" i="1" s="1"/>
  <c r="B670" i="1"/>
  <c r="A670" i="1" s="1"/>
  <c r="B671" i="1"/>
  <c r="A671" i="1" s="1"/>
  <c r="B672" i="1"/>
  <c r="A672" i="1" s="1"/>
  <c r="B673" i="1"/>
  <c r="A673" i="1" s="1"/>
  <c r="B674" i="1"/>
  <c r="A674" i="1" s="1"/>
  <c r="B675" i="1"/>
  <c r="A675" i="1" s="1"/>
  <c r="B676" i="1"/>
  <c r="A676" i="1" s="1"/>
  <c r="B677" i="1"/>
  <c r="A677" i="1" s="1"/>
  <c r="B678" i="1"/>
  <c r="A678" i="1" s="1"/>
  <c r="B679" i="1"/>
  <c r="A679" i="1" s="1"/>
  <c r="B680" i="1"/>
  <c r="A680" i="1" s="1"/>
  <c r="B681" i="1"/>
  <c r="A681" i="1" s="1"/>
  <c r="B682" i="1"/>
  <c r="A682" i="1" s="1"/>
  <c r="B683" i="1"/>
  <c r="A683" i="1" s="1"/>
  <c r="B684" i="1"/>
  <c r="A684" i="1" s="1"/>
  <c r="B685" i="1"/>
  <c r="A685" i="1" s="1"/>
  <c r="B686" i="1"/>
  <c r="A686" i="1" s="1"/>
  <c r="B687" i="1"/>
  <c r="A687" i="1" s="1"/>
  <c r="B688" i="1"/>
  <c r="A688" i="1" s="1"/>
  <c r="B689" i="1"/>
  <c r="A689" i="1" s="1"/>
  <c r="B690" i="1"/>
  <c r="A690" i="1" s="1"/>
  <c r="B691" i="1"/>
  <c r="A691" i="1" s="1"/>
  <c r="B692" i="1"/>
  <c r="A692" i="1" s="1"/>
  <c r="B693" i="1"/>
  <c r="A693" i="1" s="1"/>
  <c r="B694" i="1"/>
  <c r="A694" i="1" s="1"/>
  <c r="B695" i="1"/>
  <c r="A695" i="1" s="1"/>
  <c r="B696" i="1"/>
  <c r="A696" i="1" s="1"/>
  <c r="B697" i="1"/>
  <c r="A697" i="1" s="1"/>
  <c r="B698" i="1"/>
  <c r="A698" i="1" s="1"/>
  <c r="B699" i="1"/>
  <c r="A699" i="1" s="1"/>
  <c r="B700" i="1"/>
  <c r="A700" i="1" s="1"/>
  <c r="B701" i="1"/>
  <c r="A701" i="1" s="1"/>
  <c r="B702" i="1"/>
  <c r="A702" i="1" s="1"/>
  <c r="B703" i="1"/>
  <c r="A703" i="1" s="1"/>
  <c r="B704" i="1"/>
  <c r="A704" i="1" s="1"/>
  <c r="B705" i="1"/>
  <c r="A705" i="1" s="1"/>
  <c r="B706" i="1"/>
  <c r="A706" i="1" s="1"/>
  <c r="B707" i="1"/>
  <c r="A707" i="1" s="1"/>
  <c r="B708" i="1"/>
  <c r="A708" i="1" s="1"/>
  <c r="B709" i="1"/>
  <c r="A709" i="1" s="1"/>
  <c r="B710" i="1"/>
  <c r="A710" i="1" s="1"/>
  <c r="B711" i="1"/>
  <c r="A711" i="1" s="1"/>
  <c r="B712" i="1"/>
  <c r="A712" i="1" s="1"/>
  <c r="B713" i="1"/>
  <c r="A713" i="1" s="1"/>
  <c r="B714" i="1"/>
  <c r="A714" i="1" s="1"/>
  <c r="B715" i="1"/>
  <c r="A715" i="1" s="1"/>
  <c r="B716" i="1"/>
  <c r="A716" i="1" s="1"/>
  <c r="B717" i="1"/>
  <c r="A717" i="1" s="1"/>
  <c r="B718" i="1"/>
  <c r="A718" i="1" s="1"/>
  <c r="B719" i="1"/>
  <c r="A719" i="1" s="1"/>
  <c r="B720" i="1"/>
  <c r="A720" i="1" s="1"/>
  <c r="B721" i="1"/>
  <c r="A721" i="1" s="1"/>
  <c r="B722" i="1"/>
  <c r="A722" i="1" s="1"/>
  <c r="B723" i="1"/>
  <c r="A723" i="1" s="1"/>
  <c r="B724" i="1"/>
  <c r="A724" i="1" s="1"/>
  <c r="B725" i="1"/>
  <c r="A725" i="1" s="1"/>
  <c r="B726" i="1"/>
  <c r="A726" i="1" s="1"/>
  <c r="B727" i="1"/>
  <c r="A727" i="1" s="1"/>
  <c r="B728" i="1"/>
  <c r="A728" i="1" s="1"/>
  <c r="B729" i="1"/>
  <c r="A729" i="1" s="1"/>
  <c r="B730" i="1"/>
  <c r="A730" i="1" s="1"/>
  <c r="B731" i="1"/>
  <c r="A731" i="1" s="1"/>
  <c r="B732" i="1"/>
  <c r="A732" i="1" s="1"/>
  <c r="B733" i="1"/>
  <c r="A733" i="1" s="1"/>
  <c r="B734" i="1"/>
  <c r="A734" i="1" s="1"/>
  <c r="B735" i="1"/>
  <c r="A735" i="1" s="1"/>
  <c r="B736" i="1"/>
  <c r="A736" i="1" s="1"/>
  <c r="B737" i="1"/>
  <c r="A737" i="1" s="1"/>
  <c r="B738" i="1"/>
  <c r="A738" i="1" s="1"/>
  <c r="B739" i="1"/>
  <c r="A739" i="1" s="1"/>
  <c r="B740" i="1"/>
  <c r="A740" i="1" s="1"/>
  <c r="B741" i="1"/>
  <c r="A741" i="1" s="1"/>
  <c r="B742" i="1"/>
  <c r="A742" i="1" s="1"/>
  <c r="B743" i="1"/>
  <c r="A743" i="1" s="1"/>
  <c r="B744" i="1"/>
  <c r="A744" i="1" s="1"/>
  <c r="B745" i="1"/>
  <c r="A745" i="1" s="1"/>
  <c r="B746" i="1"/>
  <c r="A746" i="1" s="1"/>
  <c r="B747" i="1"/>
  <c r="A747" i="1" s="1"/>
  <c r="B748" i="1"/>
  <c r="A748" i="1" s="1"/>
  <c r="B749" i="1"/>
  <c r="A749" i="1" s="1"/>
  <c r="B750" i="1"/>
  <c r="A750" i="1" s="1"/>
  <c r="B751" i="1"/>
  <c r="A751" i="1" s="1"/>
  <c r="B752" i="1"/>
  <c r="A752" i="1" s="1"/>
  <c r="B753" i="1"/>
  <c r="A753" i="1" s="1"/>
  <c r="B754" i="1"/>
  <c r="A754" i="1" s="1"/>
  <c r="B755" i="1"/>
  <c r="A755" i="1" s="1"/>
  <c r="B756" i="1"/>
  <c r="A756" i="1" s="1"/>
  <c r="B757" i="1"/>
  <c r="A757" i="1" s="1"/>
  <c r="B758" i="1"/>
  <c r="A758" i="1" s="1"/>
  <c r="B759" i="1"/>
  <c r="A759" i="1" s="1"/>
  <c r="B760" i="1"/>
  <c r="A760" i="1" s="1"/>
  <c r="B761" i="1"/>
  <c r="A761" i="1" s="1"/>
  <c r="B762" i="1"/>
  <c r="A762" i="1" s="1"/>
  <c r="B763" i="1"/>
  <c r="A763" i="1" s="1"/>
  <c r="B764" i="1"/>
  <c r="A764" i="1" s="1"/>
  <c r="B765" i="1"/>
  <c r="A765" i="1" s="1"/>
  <c r="B766" i="1"/>
  <c r="A766" i="1" s="1"/>
  <c r="B767" i="1"/>
  <c r="A767" i="1" s="1"/>
  <c r="B768" i="1"/>
  <c r="A768" i="1" s="1"/>
  <c r="B769" i="1"/>
  <c r="A769" i="1" s="1"/>
  <c r="B770" i="1"/>
  <c r="A770" i="1" s="1"/>
  <c r="B771" i="1"/>
  <c r="A771" i="1" s="1"/>
  <c r="B772" i="1"/>
  <c r="A772" i="1" s="1"/>
  <c r="B773" i="1"/>
  <c r="A773" i="1" s="1"/>
  <c r="B774" i="1"/>
  <c r="A774" i="1" s="1"/>
  <c r="B775" i="1"/>
  <c r="A775" i="1" s="1"/>
  <c r="B776" i="1"/>
  <c r="A776" i="1" s="1"/>
  <c r="B777" i="1"/>
  <c r="A777" i="1" s="1"/>
  <c r="B778" i="1"/>
  <c r="A778" i="1" s="1"/>
  <c r="B779" i="1"/>
  <c r="A779" i="1" s="1"/>
  <c r="B780" i="1"/>
  <c r="A780" i="1" s="1"/>
  <c r="B781" i="1"/>
  <c r="A781" i="1" s="1"/>
  <c r="B782" i="1"/>
  <c r="A782" i="1" s="1"/>
  <c r="B783" i="1"/>
  <c r="A783" i="1" s="1"/>
  <c r="B784" i="1"/>
  <c r="A784" i="1" s="1"/>
  <c r="B785" i="1"/>
  <c r="A785" i="1" s="1"/>
  <c r="B786" i="1"/>
  <c r="A786" i="1" s="1"/>
  <c r="B787" i="1"/>
  <c r="A787" i="1" s="1"/>
  <c r="B788" i="1"/>
  <c r="A788" i="1" s="1"/>
  <c r="B789" i="1"/>
  <c r="A789" i="1" s="1"/>
  <c r="B790" i="1"/>
  <c r="A790" i="1" s="1"/>
  <c r="B791" i="1"/>
  <c r="A791" i="1" s="1"/>
  <c r="B792" i="1"/>
  <c r="A792" i="1" s="1"/>
  <c r="B793" i="1"/>
  <c r="A793" i="1" s="1"/>
  <c r="B794" i="1"/>
  <c r="A794" i="1" s="1"/>
  <c r="B795" i="1"/>
  <c r="A795" i="1" s="1"/>
  <c r="B796" i="1"/>
  <c r="A796" i="1" s="1"/>
  <c r="B797" i="1"/>
  <c r="A797" i="1" s="1"/>
  <c r="B798" i="1"/>
  <c r="A798" i="1" s="1"/>
  <c r="B799" i="1"/>
  <c r="A799" i="1" s="1"/>
  <c r="B800" i="1"/>
  <c r="A800" i="1" s="1"/>
  <c r="B801" i="1"/>
  <c r="A801" i="1" s="1"/>
  <c r="B802" i="1"/>
  <c r="A802" i="1" s="1"/>
  <c r="B803" i="1"/>
  <c r="A803" i="1" s="1"/>
  <c r="B804" i="1"/>
  <c r="A804" i="1" s="1"/>
  <c r="B805" i="1"/>
  <c r="A805" i="1" s="1"/>
  <c r="B806" i="1"/>
  <c r="A806" i="1" s="1"/>
  <c r="B807" i="1"/>
  <c r="A807" i="1" s="1"/>
  <c r="B808" i="1"/>
  <c r="A808" i="1" s="1"/>
  <c r="B809" i="1"/>
  <c r="A809" i="1" s="1"/>
  <c r="B810" i="1"/>
  <c r="A810" i="1" s="1"/>
  <c r="B811" i="1"/>
  <c r="A811" i="1" s="1"/>
  <c r="B812" i="1"/>
  <c r="A812" i="1" s="1"/>
  <c r="B813" i="1"/>
  <c r="A813" i="1" s="1"/>
  <c r="B814" i="1"/>
  <c r="A814" i="1" s="1"/>
  <c r="B815" i="1"/>
  <c r="A815" i="1" s="1"/>
  <c r="B816" i="1"/>
  <c r="A816" i="1" s="1"/>
  <c r="B817" i="1"/>
  <c r="A817" i="1" s="1"/>
  <c r="B818" i="1"/>
  <c r="A818" i="1" s="1"/>
  <c r="B819" i="1"/>
  <c r="A819" i="1" s="1"/>
  <c r="B820" i="1"/>
  <c r="A820" i="1" s="1"/>
  <c r="B821" i="1"/>
  <c r="A821" i="1" s="1"/>
  <c r="B822" i="1"/>
  <c r="A822" i="1" s="1"/>
  <c r="B823" i="1"/>
  <c r="A823" i="1" s="1"/>
  <c r="B824" i="1"/>
  <c r="A824" i="1" s="1"/>
  <c r="B825" i="1"/>
  <c r="A825" i="1" s="1"/>
  <c r="B826" i="1"/>
  <c r="A826" i="1" s="1"/>
  <c r="B827" i="1"/>
  <c r="A827" i="1" s="1"/>
  <c r="B828" i="1"/>
  <c r="A828" i="1" s="1"/>
  <c r="B829" i="1"/>
  <c r="A829" i="1" s="1"/>
  <c r="B830" i="1"/>
  <c r="A830" i="1" s="1"/>
  <c r="B831" i="1"/>
  <c r="A831" i="1" s="1"/>
  <c r="B832" i="1"/>
  <c r="A832" i="1" s="1"/>
  <c r="B833" i="1"/>
  <c r="A833" i="1" s="1"/>
  <c r="B834" i="1"/>
  <c r="A834" i="1" s="1"/>
  <c r="B835" i="1"/>
  <c r="A835" i="1" s="1"/>
  <c r="B836" i="1"/>
  <c r="A836" i="1" s="1"/>
  <c r="B837" i="1"/>
  <c r="A837" i="1" s="1"/>
  <c r="B838" i="1"/>
  <c r="A838" i="1" s="1"/>
  <c r="B839" i="1"/>
  <c r="A839" i="1" s="1"/>
  <c r="B840" i="1"/>
  <c r="A840" i="1" s="1"/>
  <c r="B841" i="1"/>
  <c r="A841" i="1" s="1"/>
  <c r="B842" i="1"/>
  <c r="A842" i="1" s="1"/>
  <c r="B843" i="1"/>
  <c r="A843" i="1" s="1"/>
  <c r="B844" i="1"/>
  <c r="A844" i="1" s="1"/>
  <c r="B845" i="1"/>
  <c r="A845" i="1" s="1"/>
  <c r="B846" i="1"/>
  <c r="A846" i="1" s="1"/>
  <c r="B847" i="1"/>
  <c r="A847" i="1" s="1"/>
  <c r="B848" i="1"/>
  <c r="A848" i="1" s="1"/>
  <c r="B849" i="1"/>
  <c r="A849" i="1" s="1"/>
  <c r="B850" i="1"/>
  <c r="A850" i="1" s="1"/>
  <c r="B851" i="1"/>
  <c r="A851" i="1" s="1"/>
  <c r="B852" i="1"/>
  <c r="A852" i="1" s="1"/>
  <c r="B853" i="1"/>
  <c r="A853" i="1" s="1"/>
  <c r="B854" i="1"/>
  <c r="A854" i="1" s="1"/>
  <c r="B855" i="1"/>
  <c r="A855" i="1" s="1"/>
  <c r="B856" i="1"/>
  <c r="A856" i="1" s="1"/>
  <c r="B857" i="1"/>
  <c r="A857" i="1" s="1"/>
  <c r="B858" i="1"/>
  <c r="A858" i="1" s="1"/>
  <c r="B859" i="1"/>
  <c r="A859" i="1" s="1"/>
  <c r="B860" i="1"/>
  <c r="A860" i="1" s="1"/>
  <c r="B861" i="1"/>
  <c r="A861" i="1" s="1"/>
  <c r="B862" i="1"/>
  <c r="A862" i="1" s="1"/>
  <c r="B863" i="1"/>
  <c r="A863" i="1" s="1"/>
  <c r="B864" i="1"/>
  <c r="A864" i="1" s="1"/>
  <c r="B865" i="1"/>
  <c r="A865" i="1" s="1"/>
  <c r="B866" i="1"/>
  <c r="A866" i="1" s="1"/>
  <c r="B867" i="1"/>
  <c r="A867" i="1" s="1"/>
  <c r="B868" i="1"/>
  <c r="A868" i="1" s="1"/>
  <c r="B869" i="1"/>
  <c r="A869" i="1" s="1"/>
  <c r="B870" i="1"/>
  <c r="A870" i="1" s="1"/>
  <c r="B871" i="1"/>
  <c r="A871" i="1" s="1"/>
  <c r="B872" i="1"/>
  <c r="A872" i="1" s="1"/>
  <c r="B873" i="1"/>
  <c r="A873" i="1" s="1"/>
  <c r="B874" i="1"/>
  <c r="A874" i="1" s="1"/>
  <c r="B875" i="1"/>
  <c r="A875" i="1" s="1"/>
  <c r="B876" i="1"/>
  <c r="A876" i="1" s="1"/>
  <c r="B877" i="1"/>
  <c r="A877" i="1" s="1"/>
  <c r="B878" i="1"/>
  <c r="A878" i="1" s="1"/>
  <c r="B879" i="1"/>
  <c r="A879" i="1" s="1"/>
  <c r="B880" i="1"/>
  <c r="A880" i="1" s="1"/>
  <c r="B881" i="1"/>
  <c r="A881" i="1" s="1"/>
  <c r="B882" i="1"/>
  <c r="A882" i="1" s="1"/>
  <c r="B883" i="1"/>
  <c r="A883" i="1" s="1"/>
  <c r="B884" i="1"/>
  <c r="A884" i="1" s="1"/>
  <c r="B885" i="1"/>
  <c r="A885" i="1" s="1"/>
  <c r="B886" i="1"/>
  <c r="A886" i="1" s="1"/>
  <c r="B887" i="1"/>
  <c r="A887" i="1" s="1"/>
  <c r="B888" i="1"/>
  <c r="A888" i="1" s="1"/>
  <c r="B889" i="1"/>
  <c r="A889" i="1" s="1"/>
  <c r="B890" i="1"/>
  <c r="A890" i="1" s="1"/>
  <c r="B891" i="1"/>
  <c r="A891" i="1" s="1"/>
  <c r="B892" i="1"/>
  <c r="A892" i="1" s="1"/>
  <c r="B893" i="1"/>
  <c r="A893" i="1" s="1"/>
  <c r="B894" i="1"/>
  <c r="A894" i="1" s="1"/>
  <c r="B895" i="1"/>
  <c r="A895" i="1" s="1"/>
  <c r="B896" i="1"/>
  <c r="A896" i="1" s="1"/>
  <c r="B897" i="1"/>
  <c r="A897" i="1" s="1"/>
  <c r="B898" i="1"/>
  <c r="A898" i="1" s="1"/>
  <c r="B899" i="1"/>
  <c r="A899" i="1" s="1"/>
  <c r="B900" i="1"/>
  <c r="A900" i="1" s="1"/>
  <c r="B901" i="1"/>
  <c r="A901" i="1" s="1"/>
  <c r="B902" i="1"/>
  <c r="A902" i="1" s="1"/>
  <c r="B903" i="1"/>
  <c r="A903" i="1" s="1"/>
  <c r="B904" i="1"/>
  <c r="A904" i="1" s="1"/>
  <c r="B905" i="1"/>
  <c r="A905" i="1" s="1"/>
  <c r="B906" i="1"/>
  <c r="A906" i="1" s="1"/>
  <c r="B907" i="1"/>
  <c r="A907" i="1" s="1"/>
  <c r="B908" i="1"/>
  <c r="A908" i="1" s="1"/>
  <c r="B909" i="1"/>
  <c r="A909" i="1" s="1"/>
  <c r="B910" i="1"/>
  <c r="A910" i="1" s="1"/>
  <c r="B911" i="1"/>
  <c r="A911" i="1" s="1"/>
  <c r="B912" i="1"/>
  <c r="A912" i="1" s="1"/>
  <c r="B913" i="1"/>
  <c r="A913" i="1" s="1"/>
  <c r="B914" i="1"/>
  <c r="A914" i="1" s="1"/>
  <c r="B915" i="1"/>
  <c r="A915" i="1" s="1"/>
  <c r="B916" i="1"/>
  <c r="A916" i="1" s="1"/>
  <c r="B917" i="1"/>
  <c r="A917" i="1" s="1"/>
  <c r="B918" i="1"/>
  <c r="A918" i="1" s="1"/>
  <c r="B919" i="1"/>
  <c r="A919" i="1" s="1"/>
  <c r="B920" i="1"/>
  <c r="A920" i="1" s="1"/>
  <c r="B921" i="1"/>
  <c r="A921" i="1" s="1"/>
  <c r="B922" i="1"/>
  <c r="A922" i="1" s="1"/>
  <c r="B923" i="1"/>
  <c r="A923" i="1" s="1"/>
  <c r="B924" i="1"/>
  <c r="A924" i="1" s="1"/>
  <c r="B925" i="1"/>
  <c r="A925" i="1" s="1"/>
  <c r="B926" i="1"/>
  <c r="A926" i="1" s="1"/>
  <c r="B927" i="1"/>
  <c r="A927" i="1" s="1"/>
  <c r="B928" i="1"/>
  <c r="A928" i="1" s="1"/>
  <c r="B929" i="1"/>
  <c r="A929" i="1" s="1"/>
  <c r="B930" i="1"/>
  <c r="A930" i="1" s="1"/>
  <c r="B931" i="1"/>
  <c r="A931" i="1" s="1"/>
  <c r="B932" i="1"/>
  <c r="A932" i="1" s="1"/>
  <c r="B933" i="1"/>
  <c r="A933" i="1" s="1"/>
  <c r="B934" i="1"/>
  <c r="A934" i="1" s="1"/>
  <c r="B935" i="1"/>
  <c r="A935" i="1" s="1"/>
  <c r="B936" i="1"/>
  <c r="A936" i="1" s="1"/>
  <c r="B937" i="1"/>
  <c r="A937" i="1" s="1"/>
  <c r="B938" i="1"/>
  <c r="A938" i="1" s="1"/>
  <c r="B939" i="1"/>
  <c r="A939" i="1" s="1"/>
  <c r="B940" i="1"/>
  <c r="A940" i="1" s="1"/>
  <c r="B941" i="1"/>
  <c r="A941" i="1" s="1"/>
  <c r="B942" i="1"/>
  <c r="A942" i="1" s="1"/>
  <c r="B943" i="1"/>
  <c r="A943" i="1" s="1"/>
  <c r="B944" i="1"/>
  <c r="A944" i="1" s="1"/>
  <c r="B945" i="1"/>
  <c r="A945" i="1" s="1"/>
  <c r="B946" i="1"/>
  <c r="A946" i="1" s="1"/>
  <c r="B947" i="1"/>
  <c r="A947" i="1" s="1"/>
  <c r="B948" i="1"/>
  <c r="A948" i="1" s="1"/>
  <c r="B949" i="1"/>
  <c r="A949" i="1" s="1"/>
  <c r="B950" i="1"/>
  <c r="A950" i="1" s="1"/>
  <c r="B951" i="1"/>
  <c r="A951" i="1" s="1"/>
  <c r="B952" i="1"/>
  <c r="A952" i="1" s="1"/>
  <c r="B953" i="1"/>
  <c r="A953" i="1" s="1"/>
  <c r="B954" i="1"/>
  <c r="A954" i="1" s="1"/>
  <c r="B955" i="1"/>
  <c r="A955" i="1" s="1"/>
  <c r="B956" i="1"/>
  <c r="A956" i="1" s="1"/>
  <c r="B957" i="1"/>
  <c r="A957" i="1" s="1"/>
  <c r="B958" i="1"/>
  <c r="A958" i="1" s="1"/>
  <c r="B959" i="1"/>
  <c r="A959" i="1" s="1"/>
  <c r="B960" i="1"/>
  <c r="A960" i="1" s="1"/>
  <c r="B961" i="1"/>
  <c r="A961" i="1" s="1"/>
  <c r="B962" i="1"/>
  <c r="A962" i="1" s="1"/>
  <c r="B963" i="1"/>
  <c r="A963" i="1" s="1"/>
  <c r="B964" i="1"/>
  <c r="A964" i="1" s="1"/>
  <c r="B965" i="1"/>
  <c r="A965" i="1" s="1"/>
  <c r="B966" i="1"/>
  <c r="A966" i="1" s="1"/>
  <c r="B967" i="1"/>
  <c r="A967" i="1" s="1"/>
  <c r="B968" i="1"/>
  <c r="A968" i="1" s="1"/>
  <c r="B969" i="1"/>
  <c r="A969" i="1" s="1"/>
  <c r="B970" i="1"/>
  <c r="A970" i="1" s="1"/>
  <c r="B971" i="1"/>
  <c r="A971" i="1" s="1"/>
  <c r="B972" i="1"/>
  <c r="A972" i="1" s="1"/>
  <c r="B973" i="1"/>
  <c r="A973" i="1" s="1"/>
  <c r="B974" i="1"/>
  <c r="A974" i="1" s="1"/>
  <c r="B975" i="1"/>
  <c r="A975" i="1" s="1"/>
  <c r="B976" i="1"/>
  <c r="A976" i="1" s="1"/>
  <c r="B977" i="1"/>
  <c r="A977" i="1" s="1"/>
  <c r="B978" i="1"/>
  <c r="A978" i="1" s="1"/>
  <c r="B979" i="1"/>
  <c r="A979" i="1" s="1"/>
  <c r="B980" i="1"/>
  <c r="A980" i="1" s="1"/>
  <c r="B981" i="1"/>
  <c r="A981" i="1" s="1"/>
  <c r="B982" i="1"/>
  <c r="A982" i="1" s="1"/>
  <c r="B983" i="1"/>
  <c r="A983" i="1" s="1"/>
  <c r="B984" i="1"/>
  <c r="A984" i="1" s="1"/>
  <c r="B985" i="1"/>
  <c r="A985" i="1" s="1"/>
  <c r="B986" i="1"/>
  <c r="A986" i="1" s="1"/>
  <c r="B987" i="1"/>
  <c r="A987" i="1" s="1"/>
  <c r="B988" i="1"/>
  <c r="A988" i="1" s="1"/>
  <c r="B989" i="1"/>
  <c r="A989" i="1" s="1"/>
  <c r="B990" i="1"/>
  <c r="A990" i="1" s="1"/>
  <c r="B991" i="1"/>
  <c r="A991" i="1" s="1"/>
  <c r="L19" i="5"/>
  <c r="L30" i="5"/>
  <c r="L29" i="5"/>
  <c r="L28" i="5"/>
  <c r="L11" i="5"/>
  <c r="L8" i="5"/>
  <c r="L21" i="5"/>
  <c r="L15" i="5"/>
  <c r="L16" i="5"/>
  <c r="L23" i="5"/>
  <c r="L7" i="5"/>
  <c r="L20" i="5"/>
  <c r="L27" i="5"/>
  <c r="L24" i="5"/>
  <c r="L10" i="5"/>
  <c r="L6" i="5"/>
  <c r="L17" i="5"/>
  <c r="L9" i="5"/>
  <c r="L13" i="5"/>
  <c r="L22" i="5"/>
  <c r="L18" i="5"/>
  <c r="L14" i="5"/>
  <c r="L12" i="5"/>
  <c r="L25" i="5"/>
  <c r="L26" i="5"/>
  <c r="P36" i="5" l="1"/>
  <c r="N34" i="7" s="1"/>
  <c r="M7" i="4"/>
  <c r="M11" i="4"/>
  <c r="M15" i="4"/>
  <c r="M19" i="4"/>
  <c r="M23" i="4"/>
  <c r="M27" i="4"/>
  <c r="M4" i="4"/>
  <c r="M8" i="4"/>
  <c r="M12" i="4"/>
  <c r="M16" i="4"/>
  <c r="M20" i="4"/>
  <c r="M24" i="4"/>
  <c r="M28" i="4"/>
  <c r="L8" i="4"/>
  <c r="L12" i="4"/>
  <c r="L16" i="4"/>
  <c r="L20" i="4"/>
  <c r="L24" i="4"/>
  <c r="L28" i="4"/>
  <c r="M5" i="4"/>
  <c r="M9" i="4"/>
  <c r="M13" i="4"/>
  <c r="M17" i="4"/>
  <c r="M21" i="4"/>
  <c r="M10" i="4"/>
  <c r="M25" i="4"/>
  <c r="L7" i="4"/>
  <c r="L13" i="4"/>
  <c r="L18" i="4"/>
  <c r="L23" i="4"/>
  <c r="L4" i="4"/>
  <c r="M14" i="4"/>
  <c r="M26" i="4"/>
  <c r="L9" i="4"/>
  <c r="L14" i="4"/>
  <c r="L19" i="4"/>
  <c r="L25" i="4"/>
  <c r="M18" i="4"/>
  <c r="L5" i="4"/>
  <c r="L10" i="4"/>
  <c r="L15" i="4"/>
  <c r="L21" i="4"/>
  <c r="L26" i="4"/>
  <c r="M6" i="4"/>
  <c r="M22" i="4"/>
  <c r="L6" i="4"/>
  <c r="L11" i="4"/>
  <c r="L17" i="4"/>
  <c r="L22" i="4"/>
  <c r="L27" i="4"/>
  <c r="J28" i="7"/>
  <c r="J26" i="7"/>
  <c r="J10" i="7"/>
  <c r="J17" i="7"/>
  <c r="J12" i="7"/>
  <c r="J8" i="7"/>
  <c r="J15" i="7"/>
  <c r="J22" i="7"/>
  <c r="J6" i="7"/>
  <c r="J13" i="7"/>
  <c r="J24" i="7"/>
  <c r="J20" i="7"/>
  <c r="J27" i="7"/>
  <c r="J11" i="7"/>
  <c r="J18" i="7"/>
  <c r="J25" i="7"/>
  <c r="J9" i="7"/>
  <c r="J19" i="7"/>
  <c r="J5" i="7"/>
  <c r="J16" i="7"/>
  <c r="J23" i="7"/>
  <c r="J7" i="7"/>
  <c r="J14" i="7"/>
  <c r="J21" i="7"/>
  <c r="J4" i="7"/>
  <c r="S7" i="5"/>
  <c r="Q5" i="7" s="1"/>
  <c r="K7" i="5"/>
  <c r="I5" i="7" s="1"/>
  <c r="M30" i="5"/>
  <c r="O29" i="5"/>
  <c r="K28" i="5"/>
  <c r="I26" i="7" s="1"/>
  <c r="M27" i="5"/>
  <c r="O26" i="5"/>
  <c r="M24" i="7" s="1"/>
  <c r="P25" i="5"/>
  <c r="N23" i="7" s="1"/>
  <c r="S24" i="5"/>
  <c r="Q22" i="7" s="1"/>
  <c r="M24" i="5"/>
  <c r="O23" i="5"/>
  <c r="M21" i="7" s="1"/>
  <c r="P22" i="5"/>
  <c r="S21" i="5"/>
  <c r="Q19" i="7" s="1"/>
  <c r="K21" i="5"/>
  <c r="I19" i="7" s="1"/>
  <c r="O20" i="5"/>
  <c r="M18" i="7" s="1"/>
  <c r="P19" i="5"/>
  <c r="S18" i="5"/>
  <c r="Q16" i="7" s="1"/>
  <c r="K18" i="5"/>
  <c r="I16" i="7" s="1"/>
  <c r="M17" i="5"/>
  <c r="O16" i="5"/>
  <c r="M14" i="7" s="1"/>
  <c r="P15" i="5"/>
  <c r="S14" i="5"/>
  <c r="Q12" i="7" s="1"/>
  <c r="K14" i="5"/>
  <c r="I12" i="7" s="1"/>
  <c r="M13" i="5"/>
  <c r="O12" i="5"/>
  <c r="M10" i="7" s="1"/>
  <c r="P11" i="5"/>
  <c r="S10" i="5"/>
  <c r="Q8" i="7" s="1"/>
  <c r="K10" i="5"/>
  <c r="I8" i="7" s="1"/>
  <c r="M9" i="5"/>
  <c r="O8" i="5"/>
  <c r="M6" i="7" s="1"/>
  <c r="L35" i="5"/>
  <c r="J33" i="7" s="1"/>
  <c r="L36" i="5"/>
  <c r="J34" i="7" s="1"/>
  <c r="P7" i="5"/>
  <c r="S30" i="5"/>
  <c r="Q28" i="7" s="1"/>
  <c r="K30" i="5"/>
  <c r="I28" i="7" s="1"/>
  <c r="M29" i="5"/>
  <c r="P28" i="5"/>
  <c r="S27" i="5"/>
  <c r="Q25" i="7" s="1"/>
  <c r="K27" i="5"/>
  <c r="I25" i="7" s="1"/>
  <c r="M26" i="5"/>
  <c r="O25" i="5"/>
  <c r="K24" i="5"/>
  <c r="I22" i="7" s="1"/>
  <c r="M23" i="5"/>
  <c r="O22" i="5"/>
  <c r="M20" i="7" s="1"/>
  <c r="P21" i="5"/>
  <c r="N19" i="7" s="1"/>
  <c r="S20" i="5"/>
  <c r="Q18" i="7" s="1"/>
  <c r="M20" i="5"/>
  <c r="O19" i="5"/>
  <c r="M17" i="7" s="1"/>
  <c r="P18" i="5"/>
  <c r="S17" i="5"/>
  <c r="Q15" i="7" s="1"/>
  <c r="K17" i="5"/>
  <c r="I15" i="7" s="1"/>
  <c r="M16" i="5"/>
  <c r="O15" i="5"/>
  <c r="M13" i="7" s="1"/>
  <c r="P14" i="5"/>
  <c r="S13" i="5"/>
  <c r="Q11" i="7" s="1"/>
  <c r="K13" i="5"/>
  <c r="I11" i="7" s="1"/>
  <c r="M12" i="5"/>
  <c r="O11" i="5"/>
  <c r="M9" i="7" s="1"/>
  <c r="P10" i="5"/>
  <c r="S9" i="5"/>
  <c r="Q7" i="7" s="1"/>
  <c r="K9" i="5"/>
  <c r="I7" i="7" s="1"/>
  <c r="M8" i="5"/>
  <c r="M35" i="5"/>
  <c r="K33" i="7" s="1"/>
  <c r="M36" i="5"/>
  <c r="K34" i="7" s="1"/>
  <c r="O7" i="5"/>
  <c r="M5" i="7" s="1"/>
  <c r="P30" i="5"/>
  <c r="S29" i="5"/>
  <c r="Q27" i="7" s="1"/>
  <c r="K29" i="5"/>
  <c r="I27" i="7" s="1"/>
  <c r="O28" i="5"/>
  <c r="M26" i="7" s="1"/>
  <c r="P27" i="5"/>
  <c r="S26" i="5"/>
  <c r="Q24" i="7" s="1"/>
  <c r="K26" i="5"/>
  <c r="I24" i="7" s="1"/>
  <c r="M25" i="5"/>
  <c r="P24" i="5"/>
  <c r="S23" i="5"/>
  <c r="Q21" i="7" s="1"/>
  <c r="K23" i="5"/>
  <c r="I21" i="7" s="1"/>
  <c r="M22" i="5"/>
  <c r="O21" i="5"/>
  <c r="K20" i="5"/>
  <c r="I18" i="7" s="1"/>
  <c r="M19" i="5"/>
  <c r="O18" i="5"/>
  <c r="M16" i="7" s="1"/>
  <c r="P17" i="5"/>
  <c r="S16" i="5"/>
  <c r="Q14" i="7" s="1"/>
  <c r="K16" i="5"/>
  <c r="I14" i="7" s="1"/>
  <c r="M15" i="5"/>
  <c r="O14" i="5"/>
  <c r="M12" i="7" s="1"/>
  <c r="P13" i="5"/>
  <c r="S12" i="5"/>
  <c r="Q10" i="7" s="1"/>
  <c r="K12" i="5"/>
  <c r="I10" i="7" s="1"/>
  <c r="M11" i="5"/>
  <c r="O10" i="5"/>
  <c r="M8" i="7" s="1"/>
  <c r="P9" i="5"/>
  <c r="S8" i="5"/>
  <c r="Q6" i="7" s="1"/>
  <c r="K8" i="5"/>
  <c r="I6" i="7" s="1"/>
  <c r="O35" i="5"/>
  <c r="M33" i="7" s="1"/>
  <c r="O36" i="5"/>
  <c r="M34" i="7" s="1"/>
  <c r="S6" i="5"/>
  <c r="Q4" i="7" s="1"/>
  <c r="P6" i="5"/>
  <c r="M7" i="5"/>
  <c r="N7" i="5" s="1"/>
  <c r="L5" i="7" s="1"/>
  <c r="O30" i="5"/>
  <c r="M28" i="7" s="1"/>
  <c r="P29" i="5"/>
  <c r="N27" i="7" s="1"/>
  <c r="S28" i="5"/>
  <c r="Q26" i="7" s="1"/>
  <c r="M28" i="5"/>
  <c r="O27" i="5"/>
  <c r="M25" i="7" s="1"/>
  <c r="P26" i="5"/>
  <c r="S25" i="5"/>
  <c r="Q23" i="7" s="1"/>
  <c r="K25" i="5"/>
  <c r="I23" i="7" s="1"/>
  <c r="O24" i="5"/>
  <c r="M22" i="7" s="1"/>
  <c r="P23" i="5"/>
  <c r="S22" i="5"/>
  <c r="Q20" i="7" s="1"/>
  <c r="K22" i="5"/>
  <c r="I20" i="7" s="1"/>
  <c r="M21" i="5"/>
  <c r="P20" i="5"/>
  <c r="S19" i="5"/>
  <c r="Q17" i="7" s="1"/>
  <c r="K19" i="5"/>
  <c r="I17" i="7" s="1"/>
  <c r="M18" i="5"/>
  <c r="O17" i="5"/>
  <c r="M15" i="7" s="1"/>
  <c r="P16" i="5"/>
  <c r="S15" i="5"/>
  <c r="Q13" i="7" s="1"/>
  <c r="K15" i="5"/>
  <c r="I13" i="7" s="1"/>
  <c r="M14" i="5"/>
  <c r="O13" i="5"/>
  <c r="M11" i="7" s="1"/>
  <c r="P12" i="5"/>
  <c r="S11" i="5"/>
  <c r="Q9" i="7" s="1"/>
  <c r="K11" i="5"/>
  <c r="I9" i="7" s="1"/>
  <c r="M10" i="5"/>
  <c r="O9" i="5"/>
  <c r="M7" i="7" s="1"/>
  <c r="P8" i="5"/>
  <c r="O6" i="5"/>
  <c r="P35" i="5"/>
  <c r="N33" i="7" s="1"/>
  <c r="D5" i="4"/>
  <c r="D28" i="4"/>
  <c r="D24" i="4"/>
  <c r="D20" i="4"/>
  <c r="D16" i="4"/>
  <c r="D12" i="4"/>
  <c r="D8" i="4"/>
  <c r="D27" i="4"/>
  <c r="D23" i="4"/>
  <c r="D19" i="4"/>
  <c r="D15" i="4"/>
  <c r="D11" i="4"/>
  <c r="D7" i="4"/>
  <c r="D26" i="4"/>
  <c r="D22" i="4"/>
  <c r="D18" i="4"/>
  <c r="D14" i="4"/>
  <c r="D10" i="4"/>
  <c r="D6" i="4"/>
  <c r="D25" i="4"/>
  <c r="D21" i="4"/>
  <c r="D17" i="4"/>
  <c r="D13" i="4"/>
  <c r="D9" i="4"/>
  <c r="D4" i="4"/>
  <c r="N30" i="5"/>
  <c r="L28" i="7" s="1"/>
  <c r="N22" i="5"/>
  <c r="L20" i="7" s="1"/>
  <c r="N25" i="5"/>
  <c r="L23" i="7" s="1"/>
  <c r="N17" i="5"/>
  <c r="L15" i="7" s="1"/>
  <c r="N9" i="5"/>
  <c r="L7" i="7" s="1"/>
  <c r="N28" i="5"/>
  <c r="L26" i="7" s="1"/>
  <c r="N24" i="5"/>
  <c r="L22" i="7" s="1"/>
  <c r="N20" i="5"/>
  <c r="L18" i="7" s="1"/>
  <c r="N12" i="5"/>
  <c r="L10" i="7" s="1"/>
  <c r="N8" i="5"/>
  <c r="L6" i="7" s="1"/>
  <c r="N27" i="5"/>
  <c r="L25" i="7" s="1"/>
  <c r="N23" i="5"/>
  <c r="L21" i="7" s="1"/>
  <c r="N15" i="5"/>
  <c r="L13" i="7" s="1"/>
  <c r="N11" i="5"/>
  <c r="L9" i="7" s="1"/>
  <c r="D31" i="5"/>
  <c r="B29" i="7" s="1"/>
  <c r="D27" i="5"/>
  <c r="B25" i="7" s="1"/>
  <c r="D23" i="5"/>
  <c r="B21" i="7" s="1"/>
  <c r="D19" i="5"/>
  <c r="B17" i="7" s="1"/>
  <c r="D15" i="5"/>
  <c r="B13" i="7" s="1"/>
  <c r="D11" i="5"/>
  <c r="B9" i="7" s="1"/>
  <c r="D7" i="5"/>
  <c r="B5" i="7" s="1"/>
  <c r="E31" i="5"/>
  <c r="C29" i="7" s="1"/>
  <c r="E30" i="5"/>
  <c r="C28" i="7" s="1"/>
  <c r="E29" i="5"/>
  <c r="C27" i="7" s="1"/>
  <c r="E28" i="5"/>
  <c r="C26" i="7" s="1"/>
  <c r="E27" i="5"/>
  <c r="C25" i="7" s="1"/>
  <c r="E26" i="5"/>
  <c r="C24" i="7" s="1"/>
  <c r="E25" i="5"/>
  <c r="C23" i="7" s="1"/>
  <c r="E24" i="5"/>
  <c r="C22" i="7" s="1"/>
  <c r="E23" i="5"/>
  <c r="C21" i="7" s="1"/>
  <c r="E22" i="5"/>
  <c r="C20" i="7" s="1"/>
  <c r="E21" i="5"/>
  <c r="C19" i="7" s="1"/>
  <c r="E20" i="5"/>
  <c r="C18" i="7" s="1"/>
  <c r="E19" i="5"/>
  <c r="C17" i="7" s="1"/>
  <c r="E18" i="5"/>
  <c r="C16" i="7" s="1"/>
  <c r="E17" i="5"/>
  <c r="C15" i="7" s="1"/>
  <c r="E16" i="5"/>
  <c r="C14" i="7" s="1"/>
  <c r="E15" i="5"/>
  <c r="C13" i="7" s="1"/>
  <c r="E14" i="5"/>
  <c r="C12" i="7" s="1"/>
  <c r="E13" i="5"/>
  <c r="C11" i="7" s="1"/>
  <c r="E12" i="5"/>
  <c r="C10" i="7" s="1"/>
  <c r="E11" i="5"/>
  <c r="C9" i="7" s="1"/>
  <c r="E10" i="5"/>
  <c r="C8" i="7" s="1"/>
  <c r="E9" i="5"/>
  <c r="C7" i="7" s="1"/>
  <c r="E8" i="5"/>
  <c r="C6" i="7" s="1"/>
  <c r="E7" i="5"/>
  <c r="C5" i="7" s="1"/>
  <c r="E6" i="5"/>
  <c r="C4" i="7" s="1"/>
  <c r="D30" i="5"/>
  <c r="B28" i="7" s="1"/>
  <c r="D26" i="5"/>
  <c r="B24" i="7" s="1"/>
  <c r="D22" i="5"/>
  <c r="B20" i="7" s="1"/>
  <c r="D18" i="5"/>
  <c r="B16" i="7" s="1"/>
  <c r="D14" i="5"/>
  <c r="B12" i="7" s="1"/>
  <c r="D10" i="5"/>
  <c r="B8" i="7" s="1"/>
  <c r="H31" i="5"/>
  <c r="F29" i="7" s="1"/>
  <c r="H30" i="5"/>
  <c r="F28" i="7" s="1"/>
  <c r="H29" i="5"/>
  <c r="F27" i="7" s="1"/>
  <c r="H28" i="5"/>
  <c r="F26" i="7" s="1"/>
  <c r="H27" i="5"/>
  <c r="F25" i="7" s="1"/>
  <c r="H26" i="5"/>
  <c r="F24" i="7" s="1"/>
  <c r="H25" i="5"/>
  <c r="F23" i="7" s="1"/>
  <c r="H24" i="5"/>
  <c r="F22" i="7" s="1"/>
  <c r="H23" i="5"/>
  <c r="F21" i="7" s="1"/>
  <c r="H22" i="5"/>
  <c r="F20" i="7" s="1"/>
  <c r="H21" i="5"/>
  <c r="F19" i="7" s="1"/>
  <c r="H20" i="5"/>
  <c r="F18" i="7" s="1"/>
  <c r="H19" i="5"/>
  <c r="F17" i="7" s="1"/>
  <c r="H18" i="5"/>
  <c r="F16" i="7" s="1"/>
  <c r="H17" i="5"/>
  <c r="F15" i="7" s="1"/>
  <c r="H16" i="5"/>
  <c r="F14" i="7" s="1"/>
  <c r="H15" i="5"/>
  <c r="F13" i="7" s="1"/>
  <c r="H14" i="5"/>
  <c r="F12" i="7" s="1"/>
  <c r="H13" i="5"/>
  <c r="F11" i="7" s="1"/>
  <c r="H12" i="5"/>
  <c r="F10" i="7" s="1"/>
  <c r="H11" i="5"/>
  <c r="F9" i="7" s="1"/>
  <c r="H10" i="5"/>
  <c r="F8" i="7" s="1"/>
  <c r="H9" i="5"/>
  <c r="F7" i="7" s="1"/>
  <c r="H8" i="5"/>
  <c r="F6" i="7" s="1"/>
  <c r="H7" i="5"/>
  <c r="F5" i="7" s="1"/>
  <c r="H6" i="5"/>
  <c r="F4" i="7" s="1"/>
  <c r="K6" i="5"/>
  <c r="I4" i="7" s="1"/>
  <c r="D29" i="5"/>
  <c r="B27" i="7" s="1"/>
  <c r="D25" i="5"/>
  <c r="B23" i="7" s="1"/>
  <c r="D21" i="5"/>
  <c r="B19" i="7" s="1"/>
  <c r="D17" i="5"/>
  <c r="B15" i="7" s="1"/>
  <c r="D13" i="5"/>
  <c r="B11" i="7" s="1"/>
  <c r="D9" i="5"/>
  <c r="B7" i="7" s="1"/>
  <c r="G31" i="5"/>
  <c r="E29" i="7" s="1"/>
  <c r="G30" i="5"/>
  <c r="E28" i="7" s="1"/>
  <c r="G29" i="5"/>
  <c r="E27" i="7" s="1"/>
  <c r="G28" i="5"/>
  <c r="E26" i="7" s="1"/>
  <c r="G27" i="5"/>
  <c r="E25" i="7" s="1"/>
  <c r="G26" i="5"/>
  <c r="E24" i="7" s="1"/>
  <c r="G25" i="5"/>
  <c r="E23" i="7" s="1"/>
  <c r="G24" i="5"/>
  <c r="E22" i="7" s="1"/>
  <c r="G23" i="5"/>
  <c r="E21" i="7" s="1"/>
  <c r="G22" i="5"/>
  <c r="E20" i="7" s="1"/>
  <c r="G21" i="5"/>
  <c r="E19" i="7" s="1"/>
  <c r="G20" i="5"/>
  <c r="E18" i="7" s="1"/>
  <c r="G19" i="5"/>
  <c r="E17" i="7" s="1"/>
  <c r="G18" i="5"/>
  <c r="E16" i="7" s="1"/>
  <c r="G17" i="5"/>
  <c r="E15" i="7" s="1"/>
  <c r="G16" i="5"/>
  <c r="E14" i="7" s="1"/>
  <c r="G15" i="5"/>
  <c r="E13" i="7" s="1"/>
  <c r="G14" i="5"/>
  <c r="E12" i="7" s="1"/>
  <c r="G13" i="5"/>
  <c r="E11" i="7" s="1"/>
  <c r="G12" i="5"/>
  <c r="E10" i="7" s="1"/>
  <c r="G11" i="5"/>
  <c r="E9" i="7" s="1"/>
  <c r="G10" i="5"/>
  <c r="E8" i="7" s="1"/>
  <c r="G9" i="5"/>
  <c r="E7" i="7" s="1"/>
  <c r="G8" i="5"/>
  <c r="E6" i="7" s="1"/>
  <c r="G7" i="5"/>
  <c r="E5" i="7" s="1"/>
  <c r="G6" i="5"/>
  <c r="E4" i="7" s="1"/>
  <c r="M6" i="5"/>
  <c r="D6" i="5"/>
  <c r="B4" i="7" s="1"/>
  <c r="D28" i="5"/>
  <c r="B26" i="7" s="1"/>
  <c r="D24" i="5"/>
  <c r="B22" i="7" s="1"/>
  <c r="D20" i="5"/>
  <c r="B18" i="7" s="1"/>
  <c r="D16" i="5"/>
  <c r="B14" i="7" s="1"/>
  <c r="D12" i="5"/>
  <c r="B10" i="7" s="1"/>
  <c r="D8" i="5"/>
  <c r="B6" i="7" s="1"/>
  <c r="F31" i="5"/>
  <c r="D29" i="7" s="1"/>
  <c r="F30" i="5"/>
  <c r="D28" i="7" s="1"/>
  <c r="F29" i="5"/>
  <c r="D27" i="7" s="1"/>
  <c r="F28" i="5"/>
  <c r="D26" i="7" s="1"/>
  <c r="F27" i="5"/>
  <c r="D25" i="7" s="1"/>
  <c r="F26" i="5"/>
  <c r="D24" i="7" s="1"/>
  <c r="F25" i="5"/>
  <c r="D23" i="7" s="1"/>
  <c r="F24" i="5"/>
  <c r="D22" i="7" s="1"/>
  <c r="F23" i="5"/>
  <c r="D21" i="7" s="1"/>
  <c r="F22" i="5"/>
  <c r="D20" i="7" s="1"/>
  <c r="F21" i="5"/>
  <c r="D19" i="7" s="1"/>
  <c r="F20" i="5"/>
  <c r="D18" i="7" s="1"/>
  <c r="F19" i="5"/>
  <c r="D17" i="7" s="1"/>
  <c r="F18" i="5"/>
  <c r="D16" i="7" s="1"/>
  <c r="F17" i="5"/>
  <c r="D15" i="7" s="1"/>
  <c r="F16" i="5"/>
  <c r="D14" i="7" s="1"/>
  <c r="F15" i="5"/>
  <c r="D13" i="7" s="1"/>
  <c r="F14" i="5"/>
  <c r="D12" i="7" s="1"/>
  <c r="F13" i="5"/>
  <c r="D11" i="7" s="1"/>
  <c r="F12" i="5"/>
  <c r="D10" i="7" s="1"/>
  <c r="F11" i="5"/>
  <c r="D9" i="7" s="1"/>
  <c r="F10" i="5"/>
  <c r="D8" i="7" s="1"/>
  <c r="F9" i="5"/>
  <c r="D7" i="7" s="1"/>
  <c r="F8" i="5"/>
  <c r="D6" i="7" s="1"/>
  <c r="F7" i="5"/>
  <c r="D5" i="7" s="1"/>
  <c r="F6" i="5"/>
  <c r="D4" i="7" s="1"/>
  <c r="E16" i="4" l="1"/>
  <c r="K16" i="7"/>
  <c r="E17" i="4"/>
  <c r="K17" i="7"/>
  <c r="E24" i="4"/>
  <c r="K24" i="7"/>
  <c r="E27" i="4"/>
  <c r="K27" i="7"/>
  <c r="N29" i="5"/>
  <c r="L27" i="7" s="1"/>
  <c r="H10" i="4"/>
  <c r="N10" i="7"/>
  <c r="E26" i="4"/>
  <c r="K26" i="7"/>
  <c r="E5" i="4"/>
  <c r="K5" i="7"/>
  <c r="H11" i="4"/>
  <c r="N11" i="7"/>
  <c r="H8" i="4"/>
  <c r="N8" i="7"/>
  <c r="E18" i="4"/>
  <c r="K18" i="7"/>
  <c r="E21" i="4"/>
  <c r="K21" i="7"/>
  <c r="E15" i="4"/>
  <c r="K15" i="7"/>
  <c r="E28" i="4"/>
  <c r="K28" i="7"/>
  <c r="E4" i="4"/>
  <c r="K4" i="7"/>
  <c r="H6" i="4"/>
  <c r="N6" i="7"/>
  <c r="E14" i="4"/>
  <c r="K14" i="7"/>
  <c r="E11" i="4"/>
  <c r="K11" i="7"/>
  <c r="H17" i="4"/>
  <c r="N17" i="7"/>
  <c r="H20" i="4"/>
  <c r="N20" i="7"/>
  <c r="G27" i="4"/>
  <c r="M27" i="7"/>
  <c r="N13" i="5"/>
  <c r="L11" i="7" s="1"/>
  <c r="E8" i="4"/>
  <c r="K8" i="7"/>
  <c r="H14" i="4"/>
  <c r="N14" i="7"/>
  <c r="H4" i="4"/>
  <c r="N4" i="7"/>
  <c r="E9" i="4"/>
  <c r="K9" i="7"/>
  <c r="H15" i="4"/>
  <c r="N15" i="7"/>
  <c r="G19" i="4"/>
  <c r="M19" i="7"/>
  <c r="H22" i="4"/>
  <c r="N22" i="7"/>
  <c r="H25" i="4"/>
  <c r="N25" i="7"/>
  <c r="H28" i="4"/>
  <c r="N28" i="7"/>
  <c r="E6" i="4"/>
  <c r="K6" i="7"/>
  <c r="H12" i="4"/>
  <c r="N12" i="7"/>
  <c r="H9" i="4"/>
  <c r="N9" i="7"/>
  <c r="E22" i="4"/>
  <c r="K22" i="7"/>
  <c r="E25" i="4"/>
  <c r="K25" i="7"/>
  <c r="E19" i="4"/>
  <c r="K19" i="7"/>
  <c r="H7" i="4"/>
  <c r="N7" i="7"/>
  <c r="N26" i="5"/>
  <c r="L24" i="7" s="1"/>
  <c r="G4" i="4"/>
  <c r="M4" i="7"/>
  <c r="E12" i="4"/>
  <c r="K12" i="7"/>
  <c r="H18" i="4"/>
  <c r="N18" i="7"/>
  <c r="H21" i="4"/>
  <c r="N21" i="7"/>
  <c r="H24" i="4"/>
  <c r="N24" i="7"/>
  <c r="E13" i="4"/>
  <c r="K13" i="7"/>
  <c r="E20" i="4"/>
  <c r="K20" i="7"/>
  <c r="E23" i="4"/>
  <c r="K23" i="7"/>
  <c r="E10" i="4"/>
  <c r="K10" i="7"/>
  <c r="H16" i="4"/>
  <c r="N16" i="7"/>
  <c r="G23" i="4"/>
  <c r="M23" i="7"/>
  <c r="H26" i="4"/>
  <c r="N26" i="7"/>
  <c r="H5" i="4"/>
  <c r="N5" i="7"/>
  <c r="E7" i="4"/>
  <c r="K7" i="7"/>
  <c r="H13" i="4"/>
  <c r="N13" i="7"/>
  <c r="N16" i="5"/>
  <c r="N10" i="5"/>
  <c r="N14" i="5"/>
  <c r="N19" i="5"/>
  <c r="L17" i="7" s="1"/>
  <c r="N21" i="5"/>
  <c r="Q24" i="5"/>
  <c r="R24" i="5" s="1"/>
  <c r="P22" i="7" s="1"/>
  <c r="G22" i="4"/>
  <c r="Q27" i="5"/>
  <c r="G25" i="4"/>
  <c r="Q30" i="5"/>
  <c r="G28" i="4"/>
  <c r="Q19" i="5"/>
  <c r="G17" i="4"/>
  <c r="Q22" i="5"/>
  <c r="R22" i="5" s="1"/>
  <c r="P20" i="7" s="1"/>
  <c r="G20" i="4"/>
  <c r="Q16" i="5"/>
  <c r="G14" i="4"/>
  <c r="Q25" i="5"/>
  <c r="R25" i="5" s="1"/>
  <c r="P23" i="7" s="1"/>
  <c r="H23" i="4"/>
  <c r="N18" i="5"/>
  <c r="Q9" i="5"/>
  <c r="G7" i="4"/>
  <c r="Q10" i="5"/>
  <c r="G8" i="4"/>
  <c r="Q20" i="5"/>
  <c r="G18" i="4"/>
  <c r="Q23" i="5"/>
  <c r="G21" i="4"/>
  <c r="Q26" i="5"/>
  <c r="G24" i="4"/>
  <c r="Q13" i="5"/>
  <c r="G11" i="4"/>
  <c r="Q14" i="5"/>
  <c r="G12" i="4"/>
  <c r="Q11" i="5"/>
  <c r="G9" i="4"/>
  <c r="Q8" i="5"/>
  <c r="G6" i="4"/>
  <c r="Q17" i="5"/>
  <c r="G15" i="4"/>
  <c r="Q29" i="5"/>
  <c r="H27" i="4"/>
  <c r="Q18" i="5"/>
  <c r="G16" i="4"/>
  <c r="G26" i="4"/>
  <c r="Q28" i="5"/>
  <c r="Q7" i="5"/>
  <c r="G5" i="4"/>
  <c r="Q15" i="5"/>
  <c r="G13" i="4"/>
  <c r="Q21" i="5"/>
  <c r="H19" i="4"/>
  <c r="Q12" i="5"/>
  <c r="G10" i="4"/>
  <c r="R11" i="5"/>
  <c r="P9" i="7" s="1"/>
  <c r="F9" i="4"/>
  <c r="F25" i="4"/>
  <c r="F18" i="4"/>
  <c r="F20" i="4"/>
  <c r="F13" i="4"/>
  <c r="F6" i="4"/>
  <c r="F22" i="4"/>
  <c r="F15" i="4"/>
  <c r="F10" i="4"/>
  <c r="F26" i="4"/>
  <c r="R30" i="5"/>
  <c r="P28" i="7" s="1"/>
  <c r="F28" i="4"/>
  <c r="F5" i="4"/>
  <c r="F21" i="4"/>
  <c r="F7" i="4"/>
  <c r="F23" i="4"/>
  <c r="N36" i="5"/>
  <c r="L34" i="7" s="1"/>
  <c r="N6" i="5"/>
  <c r="Q6" i="5"/>
  <c r="F27" i="4" l="1"/>
  <c r="R13" i="5"/>
  <c r="P11" i="7" s="1"/>
  <c r="F24" i="4"/>
  <c r="F11" i="4"/>
  <c r="I19" i="4"/>
  <c r="O19" i="7"/>
  <c r="I5" i="4"/>
  <c r="J5" i="4" s="1"/>
  <c r="O5" i="7"/>
  <c r="I16" i="4"/>
  <c r="O16" i="7"/>
  <c r="I15" i="4"/>
  <c r="J15" i="4" s="1"/>
  <c r="O15" i="7"/>
  <c r="I9" i="4"/>
  <c r="J9" i="4" s="1"/>
  <c r="O9" i="7"/>
  <c r="I11" i="4"/>
  <c r="O11" i="7"/>
  <c r="I21" i="4"/>
  <c r="J21" i="4" s="1"/>
  <c r="O21" i="7"/>
  <c r="I8" i="4"/>
  <c r="O8" i="7"/>
  <c r="I26" i="4"/>
  <c r="O26" i="7"/>
  <c r="I23" i="4"/>
  <c r="J23" i="4" s="1"/>
  <c r="O23" i="7"/>
  <c r="I20" i="4"/>
  <c r="O20" i="7"/>
  <c r="I28" i="4"/>
  <c r="J28" i="4" s="1"/>
  <c r="O28" i="7"/>
  <c r="I22" i="4"/>
  <c r="J22" i="4" s="1"/>
  <c r="O22" i="7"/>
  <c r="I4" i="4"/>
  <c r="O4" i="7"/>
  <c r="I10" i="4"/>
  <c r="O10" i="7"/>
  <c r="I13" i="4"/>
  <c r="J13" i="4" s="1"/>
  <c r="O13" i="7"/>
  <c r="I27" i="4"/>
  <c r="O27" i="7"/>
  <c r="I6" i="4"/>
  <c r="J6" i="4" s="1"/>
  <c r="O6" i="7"/>
  <c r="I12" i="4"/>
  <c r="O12" i="7"/>
  <c r="I24" i="4"/>
  <c r="O24" i="7"/>
  <c r="I18" i="4"/>
  <c r="O18" i="7"/>
  <c r="I7" i="4"/>
  <c r="J7" i="4" s="1"/>
  <c r="O7" i="7"/>
  <c r="I14" i="4"/>
  <c r="O14" i="7"/>
  <c r="I17" i="4"/>
  <c r="O17" i="7"/>
  <c r="I25" i="4"/>
  <c r="O25" i="7"/>
  <c r="F12" i="4"/>
  <c r="L12" i="7"/>
  <c r="F14" i="4"/>
  <c r="J14" i="4" s="1"/>
  <c r="L14" i="7"/>
  <c r="F8" i="4"/>
  <c r="J8" i="4" s="1"/>
  <c r="L8" i="7"/>
  <c r="F19" i="4"/>
  <c r="L19" i="7"/>
  <c r="F16" i="4"/>
  <c r="J16" i="4" s="1"/>
  <c r="L16" i="7"/>
  <c r="F4" i="4"/>
  <c r="L4" i="7"/>
  <c r="J20" i="4"/>
  <c r="R17" i="5"/>
  <c r="P15" i="7" s="1"/>
  <c r="R7" i="5"/>
  <c r="P5" i="7" s="1"/>
  <c r="R16" i="5"/>
  <c r="P14" i="7" s="1"/>
  <c r="R21" i="5"/>
  <c r="P19" i="7" s="1"/>
  <c r="R23" i="5"/>
  <c r="P21" i="7" s="1"/>
  <c r="J26" i="4"/>
  <c r="R19" i="5"/>
  <c r="P17" i="7" s="1"/>
  <c r="R10" i="5"/>
  <c r="P8" i="7" s="1"/>
  <c r="R18" i="5"/>
  <c r="P16" i="7" s="1"/>
  <c r="R28" i="5"/>
  <c r="P26" i="7" s="1"/>
  <c r="R27" i="5"/>
  <c r="P25" i="7" s="1"/>
  <c r="F17" i="4"/>
  <c r="R9" i="5"/>
  <c r="P7" i="7" s="1"/>
  <c r="R12" i="5"/>
  <c r="P10" i="7" s="1"/>
  <c r="R26" i="5"/>
  <c r="P24" i="7" s="1"/>
  <c r="R8" i="5"/>
  <c r="P6" i="7" s="1"/>
  <c r="J18" i="4"/>
  <c r="R14" i="5"/>
  <c r="P12" i="7" s="1"/>
  <c r="R15" i="5"/>
  <c r="P13" i="7" s="1"/>
  <c r="R29" i="5"/>
  <c r="P27" i="7" s="1"/>
  <c r="R20" i="5"/>
  <c r="P18" i="7" s="1"/>
  <c r="J10" i="4"/>
  <c r="J25" i="4"/>
  <c r="Q35" i="5"/>
  <c r="O33" i="7" s="1"/>
  <c r="Q36" i="5"/>
  <c r="R6" i="5"/>
  <c r="P4" i="7" s="1"/>
  <c r="N35" i="5"/>
  <c r="L33" i="7" s="1"/>
  <c r="J12" i="4" l="1"/>
  <c r="J24" i="4"/>
  <c r="J11" i="4"/>
  <c r="J27" i="4"/>
  <c r="J17" i="4"/>
  <c r="R36" i="5"/>
  <c r="P34" i="7" s="1"/>
  <c r="O34" i="7"/>
  <c r="J4" i="4"/>
  <c r="J19" i="4"/>
  <c r="R35" i="5"/>
  <c r="P33" i="7" s="1"/>
</calcChain>
</file>

<file path=xl/sharedStrings.xml><?xml version="1.0" encoding="utf-8"?>
<sst xmlns="http://schemas.openxmlformats.org/spreadsheetml/2006/main" count="4407" uniqueCount="255">
  <si>
    <t>Scenario</t>
  </si>
  <si>
    <t>Group</t>
  </si>
  <si>
    <t>Topic</t>
  </si>
  <si>
    <t>Sex</t>
  </si>
  <si>
    <t>Y2014</t>
  </si>
  <si>
    <t>Y2015</t>
  </si>
  <si>
    <t>Y2016</t>
  </si>
  <si>
    <t>Y2017</t>
  </si>
  <si>
    <t>Y2018</t>
  </si>
  <si>
    <t>Y2019</t>
  </si>
  <si>
    <t>Y2020</t>
  </si>
  <si>
    <t>Y2021</t>
  </si>
  <si>
    <t>Y2022</t>
  </si>
  <si>
    <t>Y2023</t>
  </si>
  <si>
    <t>Y2024</t>
  </si>
  <si>
    <t>Y2025</t>
  </si>
  <si>
    <t>Y2026</t>
  </si>
  <si>
    <t>Y2027</t>
  </si>
  <si>
    <t>Y2028</t>
  </si>
  <si>
    <t>Y2029</t>
  </si>
  <si>
    <t>Y2030</t>
  </si>
  <si>
    <t>Y2031</t>
  </si>
  <si>
    <t>Y2032</t>
  </si>
  <si>
    <t>Y2033</t>
  </si>
  <si>
    <t>Y2034</t>
  </si>
  <si>
    <t>Y2035</t>
  </si>
  <si>
    <t>Y2036</t>
  </si>
  <si>
    <t>Y2037</t>
  </si>
  <si>
    <t>Y2038</t>
  </si>
  <si>
    <t>Y2039</t>
  </si>
  <si>
    <t>StartPop</t>
  </si>
  <si>
    <t>P</t>
  </si>
  <si>
    <t>M</t>
  </si>
  <si>
    <t>F</t>
  </si>
  <si>
    <t>Births</t>
  </si>
  <si>
    <t>Deaths</t>
  </si>
  <si>
    <t>Mig_InternalIN</t>
  </si>
  <si>
    <t>Mig_InternalOut</t>
  </si>
  <si>
    <t>Mig_OverseasIn</t>
  </si>
  <si>
    <t>Mig_OverseasOut</t>
  </si>
  <si>
    <t>Constraint</t>
  </si>
  <si>
    <t>IOA</t>
  </si>
  <si>
    <t>Gwyn</t>
  </si>
  <si>
    <t>Conwy</t>
  </si>
  <si>
    <t>Denb</t>
  </si>
  <si>
    <t>Flint</t>
  </si>
  <si>
    <t>Wrex</t>
  </si>
  <si>
    <t>Powys</t>
  </si>
  <si>
    <t>Cere</t>
  </si>
  <si>
    <t>Pemb</t>
  </si>
  <si>
    <t>Carm</t>
  </si>
  <si>
    <t>Swan</t>
  </si>
  <si>
    <t>NPT</t>
  </si>
  <si>
    <t>Brid</t>
  </si>
  <si>
    <t>Vale</t>
  </si>
  <si>
    <t>RCT</t>
  </si>
  <si>
    <t>Merth</t>
  </si>
  <si>
    <t>Caer</t>
  </si>
  <si>
    <t>Blae</t>
  </si>
  <si>
    <t>Torf</t>
  </si>
  <si>
    <t>Monm</t>
  </si>
  <si>
    <t>Newp</t>
  </si>
  <si>
    <t>Card</t>
  </si>
  <si>
    <t>Genedigaethau</t>
  </si>
  <si>
    <t>Marwolaethau</t>
  </si>
  <si>
    <t>Newid Naturiol</t>
  </si>
  <si>
    <t>Ymfudiad Net</t>
  </si>
  <si>
    <t>Disgwyliad Oes</t>
  </si>
  <si>
    <t>Column No.</t>
  </si>
  <si>
    <t>YEAR</t>
  </si>
  <si>
    <t>Graph Labels</t>
  </si>
  <si>
    <t>Natural Change</t>
  </si>
  <si>
    <t>Net UK Migration</t>
  </si>
  <si>
    <t>Net Overseas Migration</t>
  </si>
  <si>
    <t>Net Migration</t>
  </si>
  <si>
    <t>Total Change</t>
  </si>
  <si>
    <t>TFR</t>
  </si>
  <si>
    <t>EOLB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</si>
  <si>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</si>
  <si>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</si>
  <si>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</si>
  <si>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</si>
  <si>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</si>
  <si>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</si>
  <si>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</si>
  <si>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</si>
  <si>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</si>
  <si>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</si>
  <si>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</si>
  <si>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</si>
  <si>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</si>
  <si>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</si>
  <si>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</si>
  <si>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</si>
  <si>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</si>
  <si>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</si>
  <si>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</si>
  <si>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</si>
  <si>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</si>
  <si>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</si>
  <si>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Year</t>
  </si>
  <si>
    <t>Principal</t>
  </si>
  <si>
    <t>Low Variant</t>
  </si>
  <si>
    <t>High Variant</t>
  </si>
  <si>
    <t>Ten-Year Average Migration Variant (r)</t>
  </si>
  <si>
    <t>Zero Migration Variant</t>
  </si>
  <si>
    <t>Population at Start</t>
  </si>
  <si>
    <t>Population at End</t>
  </si>
  <si>
    <t>Internal</t>
  </si>
  <si>
    <t>International</t>
  </si>
  <si>
    <t>Net</t>
  </si>
  <si>
    <t>In</t>
  </si>
  <si>
    <t>Out</t>
  </si>
  <si>
    <t>Migration</t>
  </si>
  <si>
    <t>Principal (Five Year Average)</t>
  </si>
  <si>
    <t>Ten-Year Average</t>
  </si>
  <si>
    <t>Please note that not all charts start at zero and so care should be taken when making comparisons.</t>
  </si>
  <si>
    <t>Prif Amcanestyniad</t>
  </si>
  <si>
    <t>Amrywiolyn Is</t>
  </si>
  <si>
    <t>Amrywiolyn Uwch</t>
  </si>
  <si>
    <t>Amrywiolyn Ymfudiad Cyfartaledd Deng-Mlynedd (r)</t>
  </si>
  <si>
    <t>Amrywiolyn Dim Ymfudiad</t>
  </si>
  <si>
    <t>Noder nad yw pob siart yn dechrau ar sero, felly dylid cymryd gofal pan yn gwneud cymariaethau.</t>
  </si>
  <si>
    <t>AREA</t>
  </si>
  <si>
    <t>PopGroupName</t>
  </si>
  <si>
    <t>FullName</t>
  </si>
  <si>
    <t>Code</t>
  </si>
  <si>
    <t>Isle of Anglesey</t>
  </si>
  <si>
    <t>W06000001</t>
  </si>
  <si>
    <t>Gwynedd</t>
  </si>
  <si>
    <t>W06000002</t>
  </si>
  <si>
    <t>W06000003</t>
  </si>
  <si>
    <t>Denbighshire</t>
  </si>
  <si>
    <t>W06000004</t>
  </si>
  <si>
    <t>Flintshire</t>
  </si>
  <si>
    <t>W06000005</t>
  </si>
  <si>
    <t>Wrexham</t>
  </si>
  <si>
    <t>W06000006</t>
  </si>
  <si>
    <t>W06000023</t>
  </si>
  <si>
    <t>Ceredigion</t>
  </si>
  <si>
    <t>W06000008</t>
  </si>
  <si>
    <t>Pembrokeshire</t>
  </si>
  <si>
    <t>W06000009</t>
  </si>
  <si>
    <t>Carmarthenshire</t>
  </si>
  <si>
    <t>W06000010</t>
  </si>
  <si>
    <t>Swansea</t>
  </si>
  <si>
    <t>W06000011</t>
  </si>
  <si>
    <t>Neath Port Talbot</t>
  </si>
  <si>
    <t>W06000012</t>
  </si>
  <si>
    <t>Bridgend</t>
  </si>
  <si>
    <t>W06000013</t>
  </si>
  <si>
    <t>Vale of Glamorgan</t>
  </si>
  <si>
    <t>W06000014</t>
  </si>
  <si>
    <t>Rhondda Cynon Taf</t>
  </si>
  <si>
    <t>W06000016</t>
  </si>
  <si>
    <t>Merthyr Tydfil</t>
  </si>
  <si>
    <t>W06000024</t>
  </si>
  <si>
    <t>Caerphilly</t>
  </si>
  <si>
    <t>W06000018</t>
  </si>
  <si>
    <t>Blaenau Gwent</t>
  </si>
  <si>
    <t>W06000019</t>
  </si>
  <si>
    <t>Torfaen</t>
  </si>
  <si>
    <t>W06000020</t>
  </si>
  <si>
    <t>Monmouthshire</t>
  </si>
  <si>
    <t>W06000021</t>
  </si>
  <si>
    <t>Newport</t>
  </si>
  <si>
    <t>W06000022</t>
  </si>
  <si>
    <t>Cardiff</t>
  </si>
  <si>
    <t>W06000015</t>
  </si>
  <si>
    <t>AreaCode</t>
  </si>
  <si>
    <t>Key</t>
  </si>
  <si>
    <t>PR</t>
  </si>
  <si>
    <t>NC</t>
  </si>
  <si>
    <t>LOW</t>
  </si>
  <si>
    <t>HIGH</t>
  </si>
  <si>
    <t>TEN</t>
  </si>
  <si>
    <t>2036-37</t>
  </si>
  <si>
    <t>2037-38</t>
  </si>
  <si>
    <t>2038-39</t>
  </si>
  <si>
    <t>Mig_InternalOUT</t>
  </si>
  <si>
    <t>Col Ref</t>
  </si>
  <si>
    <t>G</t>
  </si>
  <si>
    <t>H</t>
  </si>
  <si>
    <t>I</t>
  </si>
  <si>
    <t>J</t>
  </si>
  <si>
    <t>K</t>
  </si>
  <si>
    <t>L</t>
  </si>
  <si>
    <t>N</t>
  </si>
  <si>
    <t>O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</si>
  <si>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</si>
  <si>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</si>
  <si>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</si>
  <si>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</si>
  <si>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</si>
  <si>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</si>
  <si>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</si>
  <si>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</si>
  <si>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</si>
  <si>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</si>
  <si>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</si>
  <si>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</si>
  <si>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</si>
  <si>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</si>
  <si>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</si>
  <si>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W</t>
  </si>
  <si>
    <t>B</t>
  </si>
  <si>
    <t>C</t>
  </si>
  <si>
    <t>D</t>
  </si>
  <si>
    <t>E</t>
  </si>
  <si>
    <t>Ynys Môn</t>
  </si>
  <si>
    <t>Sir Ddinbych</t>
  </si>
  <si>
    <t>Sir y Fflint</t>
  </si>
  <si>
    <t>Wrecsam</t>
  </si>
  <si>
    <t>Sir Benfro</t>
  </si>
  <si>
    <t>Sir Gaerfyrddin</t>
  </si>
  <si>
    <t>Abertawe</t>
  </si>
  <si>
    <t>Castell-nedd Port Talbot</t>
  </si>
  <si>
    <t>Pen-y-bont ar Ogwr</t>
  </si>
  <si>
    <t>Bro Morgannwg</t>
  </si>
  <si>
    <t>Merthyr Tudful</t>
  </si>
  <si>
    <t>Caerffili</t>
  </si>
  <si>
    <t>Sir Fynwy</t>
  </si>
  <si>
    <t>Casnewydd</t>
  </si>
  <si>
    <t>Caerdydd</t>
  </si>
  <si>
    <t>Blwyddyn</t>
  </si>
  <si>
    <t>Ymfudwyr net i'r DU</t>
  </si>
  <si>
    <t xml:space="preserve">Ymfudwyr tramor net </t>
  </si>
  <si>
    <t>Mewnol</t>
  </si>
  <si>
    <t>Rhyngwladol</t>
  </si>
  <si>
    <t>Yn</t>
  </si>
  <si>
    <t>Allan</t>
  </si>
  <si>
    <t>Ymfudiad</t>
  </si>
  <si>
    <t>Cymedrig deng mlynedd</t>
  </si>
  <si>
    <t>Prif (Cymedrig pum mlynedd)</t>
  </si>
  <si>
    <t>Boblogaeth diwedd</t>
  </si>
  <si>
    <t>Boblogaeth dechrau</t>
  </si>
  <si>
    <t xml:space="preserve">Cyfanswm newid </t>
  </si>
  <si>
    <t>http://www.nationalarchives.gov.uk/doc/open-government-licence/version/3/</t>
  </si>
  <si>
    <t>All content is available under the Open Government Licence v3.0 , except where otherwise stated.</t>
  </si>
  <si>
    <t xml:space="preserve">Amcanestyniadau poblogaeth awdurdodau lleol Cymru / Local authority population projections </t>
  </si>
  <si>
    <t>Amcanestyniad Cyfanswm Poblogaeth fesul Amrywiolyn / Projected Total Population by Variant</t>
  </si>
  <si>
    <t>Amcanestyniad Cydrannau Newid, Prif Amcanestyniad / Projected Components of Change, Principal Projection</t>
  </si>
  <si>
    <t>Tybiaethau ymfudiad, Prif Amcanestyniad a'r Amrywiolyn Ymfudiad Cyfartaledd Deng-Mlynedd / Migration Assumptions, Principal and Ten-Year Average Migration Variant Projection</t>
  </si>
  <si>
    <t>Tabl 1 / Table 1</t>
  </si>
  <si>
    <t>Tabl 2 / Table 2</t>
  </si>
  <si>
    <t>Tabl 3 / Table 3</t>
  </si>
  <si>
    <t>Siart 1 / Chart 1</t>
  </si>
  <si>
    <t>Siart 2 / Chart 2</t>
  </si>
  <si>
    <t>Siart 3 / Chart 3</t>
  </si>
  <si>
    <t>Siart 4 / Chart 4</t>
  </si>
  <si>
    <t>Siart 5 / Chart 5</t>
  </si>
  <si>
    <t>Prif Amcanestyniad Genedigaethau a Marwolaethau / Projected Births and Deaths, Principal Projection</t>
  </si>
  <si>
    <t>Prif Amcanestyniad Newid Naturiol ac Ymfudiad Net / Projected Natural Change and Net Migration, Principal Projection</t>
  </si>
  <si>
    <t>Prif Amcanestyniad Cyfanswm y Gyfradd Ffrwythlondeb / Projected Total Fertility Rate (TFR), Principal Projection</t>
  </si>
  <si>
    <t>Prif Amcanestyniad Disgwyliad Bywyd Adeg Geni / Projected Expectation of Life at Birth (EOLB), Principal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</si>
</sst>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"/>
  </numFmts>
  <fonts count="19">
    <font>
      <sz val="12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">
    <xf numFmtId="0" fontId="0" fillId="0" borderId="0"/>
    <xf numFmtId="0" fontId="3" fillId="0" borderId="0"/>
    <xf numFmtId="0" fontId="13" fillId="0" borderId="0"/>
    <xf numFmtId="0" fontId="5" fillId="0" borderId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2" borderId="6" applyNumberFormat="0" applyFont="0" applyAlignment="0" applyProtection="0"/>
  </cellStyleXfs>
  <cellXfs count="72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2" fillId="0" borderId="0" xfId="0" applyFont="1"/>
    <xf numFmtId="49" fontId="2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49" fontId="0" fillId="0" borderId="0" xfId="0" applyNumberFormat="1"/>
    <xf numFmtId="0" fontId="3" fillId="0" borderId="0" xfId="1"/>
    <xf numFmtId="0" fontId="4" fillId="0" borderId="0" xfId="1" applyFont="1" applyBorder="1" applyAlignment="1">
      <alignment horizontal="center"/>
    </xf>
    <xf numFmtId="0" fontId="5" fillId="0" borderId="0" xfId="1" applyFont="1"/>
    <xf numFmtId="0" fontId="6" fillId="0" borderId="0" xfId="1" applyFont="1"/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7" fillId="0" borderId="0" xfId="1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3" fillId="0" borderId="0" xfId="1" applyAlignment="1">
      <alignment horizontal="centerContinuous"/>
    </xf>
    <xf numFmtId="0" fontId="8" fillId="0" borderId="0" xfId="1" applyFont="1" applyProtection="1"/>
    <xf numFmtId="0" fontId="4" fillId="0" borderId="0" xfId="1" applyFont="1" applyBorder="1" applyAlignment="1" applyProtection="1">
      <alignment horizontal="center"/>
    </xf>
    <xf numFmtId="0" fontId="3" fillId="0" borderId="0" xfId="1" applyProtection="1"/>
    <xf numFmtId="0" fontId="5" fillId="0" borderId="2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left" indent="1"/>
    </xf>
    <xf numFmtId="0" fontId="5" fillId="0" borderId="0" xfId="1" applyFont="1" applyAlignment="1" applyProtection="1">
      <alignment horizontal="center"/>
    </xf>
    <xf numFmtId="3" fontId="5" fillId="0" borderId="0" xfId="1" applyNumberFormat="1" applyFont="1" applyAlignment="1" applyProtection="1">
      <alignment horizontal="center"/>
    </xf>
    <xf numFmtId="0" fontId="5" fillId="0" borderId="3" xfId="1" applyFont="1" applyBorder="1" applyAlignment="1" applyProtection="1">
      <alignment horizontal="center"/>
    </xf>
    <xf numFmtId="3" fontId="5" fillId="0" borderId="3" xfId="1" applyNumberFormat="1" applyFont="1" applyBorder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3" fontId="4" fillId="0" borderId="0" xfId="1" applyNumberFormat="1" applyFont="1" applyAlignment="1" applyProtection="1">
      <alignment horizontal="center"/>
    </xf>
    <xf numFmtId="0" fontId="9" fillId="0" borderId="0" xfId="1" applyFont="1" applyAlignment="1" applyProtection="1"/>
    <xf numFmtId="0" fontId="5" fillId="0" borderId="0" xfId="1" applyFont="1" applyProtection="1"/>
    <xf numFmtId="0" fontId="9" fillId="0" borderId="4" xfId="1" applyFont="1" applyBorder="1" applyProtection="1"/>
    <xf numFmtId="0" fontId="5" fillId="0" borderId="4" xfId="1" applyFont="1" applyBorder="1" applyProtection="1"/>
    <xf numFmtId="0" fontId="5" fillId="0" borderId="2" xfId="1" applyFont="1" applyBorder="1" applyAlignment="1" applyProtection="1">
      <alignment horizontal="centerContinuous"/>
    </xf>
    <xf numFmtId="0" fontId="5" fillId="0" borderId="4" xfId="1" applyFont="1" applyBorder="1" applyAlignment="1" applyProtection="1">
      <alignment horizontal="center"/>
    </xf>
    <xf numFmtId="0" fontId="5" fillId="0" borderId="3" xfId="1" applyFont="1" applyBorder="1" applyAlignment="1" applyProtection="1">
      <alignment horizontal="center" wrapText="1"/>
    </xf>
    <xf numFmtId="0" fontId="5" fillId="0" borderId="0" xfId="1" applyFont="1" applyAlignment="1" applyProtection="1"/>
    <xf numFmtId="1" fontId="5" fillId="0" borderId="3" xfId="1" applyNumberFormat="1" applyFont="1" applyBorder="1" applyAlignment="1" applyProtection="1"/>
    <xf numFmtId="0" fontId="5" fillId="0" borderId="3" xfId="1" applyFont="1" applyBorder="1" applyAlignment="1" applyProtection="1"/>
    <xf numFmtId="0" fontId="5" fillId="0" borderId="0" xfId="1" applyFont="1" applyAlignment="1">
      <alignment horizontal="left" indent="1"/>
    </xf>
    <xf numFmtId="0" fontId="8" fillId="0" borderId="0" xfId="1" applyFont="1" applyAlignment="1">
      <alignment horizontal="left" indent="1"/>
    </xf>
    <xf numFmtId="0" fontId="9" fillId="0" borderId="0" xfId="1" applyFont="1"/>
    <xf numFmtId="0" fontId="5" fillId="0" borderId="0" xfId="1" applyFont="1" applyAlignment="1">
      <alignment vertical="center"/>
    </xf>
    <xf numFmtId="0" fontId="10" fillId="0" borderId="5" xfId="0" applyFont="1" applyBorder="1"/>
    <xf numFmtId="0" fontId="11" fillId="0" borderId="0" xfId="1" applyFont="1"/>
    <xf numFmtId="2" fontId="0" fillId="0" borderId="0" xfId="0" applyNumberFormat="1"/>
    <xf numFmtId="4" fontId="4" fillId="0" borderId="0" xfId="1" applyNumberFormat="1" applyFont="1" applyFill="1" applyAlignment="1">
      <alignment horizontal="center"/>
    </xf>
    <xf numFmtId="0" fontId="4" fillId="0" borderId="0" xfId="1" applyFont="1" applyBorder="1" applyAlignment="1" applyProtection="1">
      <alignment horizontal="centerContinuous"/>
    </xf>
    <xf numFmtId="0" fontId="3" fillId="0" borderId="0" xfId="1" applyAlignment="1" applyProtection="1">
      <alignment horizontal="centerContinuous"/>
    </xf>
    <xf numFmtId="0" fontId="5" fillId="0" borderId="2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horizontal="centerContinuous"/>
    </xf>
    <xf numFmtId="0" fontId="5" fillId="0" borderId="3" xfId="1" applyFont="1" applyFill="1" applyBorder="1" applyAlignment="1" applyProtection="1">
      <alignment horizontal="center" wrapText="1"/>
    </xf>
    <xf numFmtId="0" fontId="5" fillId="0" borderId="4" xfId="1" applyFont="1" applyFill="1" applyBorder="1" applyAlignment="1" applyProtection="1">
      <alignment horizontal="center"/>
    </xf>
    <xf numFmtId="0" fontId="3" fillId="0" borderId="0" xfId="1" applyFill="1" applyProtection="1"/>
    <xf numFmtId="3" fontId="5" fillId="0" borderId="0" xfId="1" applyNumberFormat="1" applyFont="1" applyFill="1" applyAlignment="1" applyProtection="1">
      <alignment horizontal="center"/>
    </xf>
    <xf numFmtId="3" fontId="5" fillId="0" borderId="3" xfId="1" applyNumberFormat="1" applyFont="1" applyFill="1" applyBorder="1" applyAlignment="1" applyProtection="1">
      <alignment horizontal="center"/>
    </xf>
    <xf numFmtId="0" fontId="9" fillId="0" borderId="4" xfId="1" applyFont="1" applyFill="1" applyBorder="1" applyProtection="1"/>
    <xf numFmtId="0" fontId="5" fillId="0" borderId="0" xfId="1" applyFont="1" applyFill="1" applyAlignment="1" applyProtection="1"/>
    <xf numFmtId="1" fontId="5" fillId="0" borderId="3" xfId="1" applyNumberFormat="1" applyFont="1" applyFill="1" applyBorder="1" applyAlignment="1" applyProtection="1"/>
    <xf numFmtId="0" fontId="13" fillId="3" borderId="0" xfId="2" applyFill="1" applyBorder="1"/>
    <xf numFmtId="0" fontId="5" fillId="3" borderId="0" xfId="3" applyFill="1" applyBorder="1"/>
    <xf numFmtId="0" fontId="15" fillId="0" borderId="0" xfId="4" applyFont="1" applyAlignment="1" applyProtection="1"/>
    <xf numFmtId="0" fontId="5" fillId="0" borderId="0" xfId="3" applyFont="1" applyAlignment="1">
      <alignment vertical="center"/>
    </xf>
    <xf numFmtId="0" fontId="5" fillId="3" borderId="0" xfId="2" applyFont="1" applyFill="1" applyBorder="1"/>
    <xf numFmtId="0" fontId="15" fillId="3" borderId="0" xfId="5" applyFont="1" applyFill="1" applyBorder="1" applyAlignment="1" applyProtection="1"/>
    <xf numFmtId="0" fontId="17" fillId="3" borderId="0" xfId="2" applyFont="1" applyFill="1" applyBorder="1"/>
    <xf numFmtId="0" fontId="18" fillId="4" borderId="0" xfId="0" applyFont="1" applyFill="1"/>
    <xf numFmtId="0" fontId="5" fillId="4" borderId="0" xfId="2" applyFont="1" applyFill="1" applyBorder="1"/>
    <xf numFmtId="0" fontId="13" fillId="4" borderId="0" xfId="2" applyFill="1" applyBorder="1"/>
    <xf numFmtId="0" fontId="15" fillId="4" borderId="0" xfId="5" applyFont="1" applyFill="1" applyBorder="1" applyAlignment="1" applyProtection="1"/>
    <xf numFmtId="0" fontId="5" fillId="4" borderId="0" xfId="5" applyFont="1" applyFill="1" applyBorder="1" applyAlignment="1" applyProtection="1"/>
  </cellXfs>
  <cellStyles count="25">
    <cellStyle name="Hyperlink" xfId="5" builtinId="8"/>
    <cellStyle name="Hyperlink_Notes on content" xfId="4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1"/>
    <cellStyle name="Normal 2 2" xfId="16"/>
    <cellStyle name="Normal 2_Notes on content" xfId="17"/>
    <cellStyle name="Normal 3" xfId="2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Normal_Notes on content" xfId="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2536500197595"/>
          <c:y val="6.3197026022304828E-2"/>
          <c:w val="0.54579489065684383"/>
          <c:h val="0.6988847583643123"/>
        </c:manualLayout>
      </c:layout>
      <c:lineChart>
        <c:grouping val="standard"/>
        <c:varyColors val="0"/>
        <c:ser>
          <c:idx val="1"/>
          <c:order val="0"/>
          <c:tx>
            <c:strRef>
              <c:f>Tablau!$B$3</c:f>
              <c:strCache>
                <c:ptCount val="1"/>
                <c:pt idx="0">
                  <c:v>Prif Amcanestyniad</c:v>
                </c:pt>
              </c:strCache>
            </c:strRef>
          </c:tx>
          <c:spPr>
            <a:ln w="25400">
              <a:solidFill>
                <a:srgbClr val="002D6A"/>
              </a:solidFill>
              <a:prstDash val="solid"/>
            </a:ln>
          </c:spPr>
          <c:marker>
            <c:symbol val="none"/>
          </c:marker>
          <c:cat>
            <c:numRef>
              <c:f>Tablau!$A$4:$A$29</c:f>
              <c:numCache>
                <c:formatCode>General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</c:numCache>
            </c:numRef>
          </c:cat>
          <c:val>
            <c:numRef>
              <c:f>Tablau!$B$4:$B$29</c:f>
              <c:numCache>
                <c:formatCode>#,##0</c:formatCode>
                <c:ptCount val="26"/>
                <c:pt idx="0">
                  <c:v>70169</c:v>
                </c:pt>
                <c:pt idx="1">
                  <c:v>70165.469961879528</c:v>
                </c:pt>
                <c:pt idx="2">
                  <c:v>70170.040029087293</c:v>
                </c:pt>
                <c:pt idx="3">
                  <c:v>70176.043670115454</c:v>
                </c:pt>
                <c:pt idx="4">
                  <c:v>70174.980299151939</c:v>
                </c:pt>
                <c:pt idx="5">
                  <c:v>70173.823673443694</c:v>
                </c:pt>
                <c:pt idx="6">
                  <c:v>70169.16917114782</c:v>
                </c:pt>
                <c:pt idx="7">
                  <c:v>70161.580209996362</c:v>
                </c:pt>
                <c:pt idx="8">
                  <c:v>70149.202137507353</c:v>
                </c:pt>
                <c:pt idx="9">
                  <c:v>70128.534298104016</c:v>
                </c:pt>
                <c:pt idx="10">
                  <c:v>70093.783833623922</c:v>
                </c:pt>
                <c:pt idx="11">
                  <c:v>70045.411486585755</c:v>
                </c:pt>
                <c:pt idx="12">
                  <c:v>69983.674757678804</c:v>
                </c:pt>
                <c:pt idx="13">
                  <c:v>69907.707063883019</c:v>
                </c:pt>
                <c:pt idx="14">
                  <c:v>69819.010454669507</c:v>
                </c:pt>
                <c:pt idx="15">
                  <c:v>69718.371474189844</c:v>
                </c:pt>
                <c:pt idx="16">
                  <c:v>69607.062371718144</c:v>
                </c:pt>
                <c:pt idx="17">
                  <c:v>69487.599684204019</c:v>
                </c:pt>
                <c:pt idx="18">
                  <c:v>69361.501304108053</c:v>
                </c:pt>
                <c:pt idx="19">
                  <c:v>69230.779393457837</c:v>
                </c:pt>
                <c:pt idx="20">
                  <c:v>69092.885075239232</c:v>
                </c:pt>
                <c:pt idx="21">
                  <c:v>68950.118833656947</c:v>
                </c:pt>
                <c:pt idx="22">
                  <c:v>68803.001783481945</c:v>
                </c:pt>
                <c:pt idx="23">
                  <c:v>68654.06871960366</c:v>
                </c:pt>
                <c:pt idx="24">
                  <c:v>68501.70706709761</c:v>
                </c:pt>
                <c:pt idx="25">
                  <c:v>68348.410742943553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Tablau!$D$3</c:f>
              <c:strCache>
                <c:ptCount val="1"/>
                <c:pt idx="0">
                  <c:v>Amrywiolyn Uwch</c:v>
                </c:pt>
              </c:strCache>
            </c:strRef>
          </c:tx>
          <c:spPr>
            <a:ln w="25400">
              <a:solidFill>
                <a:srgbClr val="004AAC"/>
              </a:solidFill>
              <a:prstDash val="solid"/>
            </a:ln>
          </c:spPr>
          <c:marker>
            <c:symbol val="none"/>
          </c:marker>
          <c:cat>
            <c:numRef>
              <c:f>Tablau!$A$4:$A$29</c:f>
              <c:numCache>
                <c:formatCode>General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</c:numCache>
            </c:numRef>
          </c:cat>
          <c:val>
            <c:numRef>
              <c:f>Tablau!$D$4:$D$29</c:f>
              <c:numCache>
                <c:formatCode>#,##0</c:formatCode>
                <c:ptCount val="26"/>
                <c:pt idx="0">
                  <c:v>70169</c:v>
                </c:pt>
                <c:pt idx="1">
                  <c:v>70165.469961879528</c:v>
                </c:pt>
                <c:pt idx="2">
                  <c:v>70194.998411938766</c:v>
                </c:pt>
                <c:pt idx="3">
                  <c:v>70229.015633740346</c:v>
                </c:pt>
                <c:pt idx="4">
                  <c:v>70261.090577972675</c:v>
                </c:pt>
                <c:pt idx="5">
                  <c:v>70297.557011799407</c:v>
                </c:pt>
                <c:pt idx="6">
                  <c:v>70335.125163512042</c:v>
                </c:pt>
                <c:pt idx="7">
                  <c:v>70375.657919494886</c:v>
                </c:pt>
                <c:pt idx="8">
                  <c:v>70416.148453163434</c:v>
                </c:pt>
                <c:pt idx="9">
                  <c:v>70454.669028385979</c:v>
                </c:pt>
                <c:pt idx="10">
                  <c:v>70488.919137168356</c:v>
                </c:pt>
                <c:pt idx="11">
                  <c:v>70521.341065700602</c:v>
                </c:pt>
                <c:pt idx="12">
                  <c:v>70550.025099396997</c:v>
                </c:pt>
                <c:pt idx="13">
                  <c:v>70570.711778923418</c:v>
                </c:pt>
                <c:pt idx="14">
                  <c:v>70583.867013575189</c:v>
                </c:pt>
                <c:pt idx="15">
                  <c:v>70590.239389641327</c:v>
                </c:pt>
                <c:pt idx="16">
                  <c:v>70591.236805595923</c:v>
                </c:pt>
                <c:pt idx="17">
                  <c:v>70588.778887943321</c:v>
                </c:pt>
                <c:pt idx="18">
                  <c:v>70585.165286469273</c:v>
                </c:pt>
                <c:pt idx="19">
                  <c:v>70582.299195160493</c:v>
                </c:pt>
                <c:pt idx="20">
                  <c:v>70577.918621071716</c:v>
                </c:pt>
                <c:pt idx="21">
                  <c:v>70575.089873551464</c:v>
                </c:pt>
                <c:pt idx="22">
                  <c:v>70575.492678304887</c:v>
                </c:pt>
                <c:pt idx="23">
                  <c:v>70582.404798756485</c:v>
                </c:pt>
                <c:pt idx="24">
                  <c:v>70592.211556868468</c:v>
                </c:pt>
                <c:pt idx="25">
                  <c:v>70607.982272368929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Tablau!$C$3</c:f>
              <c:strCache>
                <c:ptCount val="1"/>
                <c:pt idx="0">
                  <c:v>Amrywiolyn Is</c:v>
                </c:pt>
              </c:strCache>
            </c:strRef>
          </c:tx>
          <c:spPr>
            <a:ln w="25400">
              <a:solidFill>
                <a:srgbClr val="3189FF"/>
              </a:solidFill>
              <a:prstDash val="solid"/>
            </a:ln>
          </c:spPr>
          <c:marker>
            <c:symbol val="none"/>
          </c:marker>
          <c:cat>
            <c:numRef>
              <c:f>Tablau!$A$4:$A$29</c:f>
              <c:numCache>
                <c:formatCode>General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</c:numCache>
            </c:numRef>
          </c:cat>
          <c:val>
            <c:numRef>
              <c:f>Tablau!$C$4:$C$29</c:f>
              <c:numCache>
                <c:formatCode>#,##0</c:formatCode>
                <c:ptCount val="26"/>
                <c:pt idx="0">
                  <c:v>70169</c:v>
                </c:pt>
                <c:pt idx="1">
                  <c:v>70165.469961879528</c:v>
                </c:pt>
                <c:pt idx="2">
                  <c:v>70128.993792517984</c:v>
                </c:pt>
                <c:pt idx="3">
                  <c:v>70082.825054617759</c:v>
                </c:pt>
                <c:pt idx="4">
                  <c:v>70019.59132808361</c:v>
                </c:pt>
                <c:pt idx="5">
                  <c:v>69946.130992900711</c:v>
                </c:pt>
                <c:pt idx="6">
                  <c:v>69858.366805362777</c:v>
                </c:pt>
                <c:pt idx="7">
                  <c:v>69756.884498116036</c:v>
                </c:pt>
                <c:pt idx="8">
                  <c:v>69639.953199989381</c:v>
                </c:pt>
                <c:pt idx="9">
                  <c:v>69507.106805453121</c:v>
                </c:pt>
                <c:pt idx="10">
                  <c:v>69355.07880586604</c:v>
                </c:pt>
                <c:pt idx="11">
                  <c:v>69186.078530528073</c:v>
                </c:pt>
                <c:pt idx="12">
                  <c:v>69002.037637097674</c:v>
                </c:pt>
                <c:pt idx="13">
                  <c:v>68802.414625116318</c:v>
                </c:pt>
                <c:pt idx="14">
                  <c:v>68587.778965888792</c:v>
                </c:pt>
                <c:pt idx="15">
                  <c:v>68358.232937961657</c:v>
                </c:pt>
                <c:pt idx="16">
                  <c:v>68114.952466768198</c:v>
                </c:pt>
                <c:pt idx="17">
                  <c:v>67859.860259881942</c:v>
                </c:pt>
                <c:pt idx="18">
                  <c:v>67594.724642266534</c:v>
                </c:pt>
                <c:pt idx="19">
                  <c:v>67320.66339894179</c:v>
                </c:pt>
                <c:pt idx="20">
                  <c:v>67034.537044182769</c:v>
                </c:pt>
                <c:pt idx="21">
                  <c:v>66739.083595687203</c:v>
                </c:pt>
                <c:pt idx="22">
                  <c:v>66435.029931102021</c:v>
                </c:pt>
                <c:pt idx="23">
                  <c:v>66125.086693770354</c:v>
                </c:pt>
                <c:pt idx="24">
                  <c:v>65804.569404229944</c:v>
                </c:pt>
                <c:pt idx="25">
                  <c:v>65476.859726977775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Tablau!$E$3</c:f>
              <c:strCache>
                <c:ptCount val="1"/>
                <c:pt idx="0">
                  <c:v>Amrywiolyn Ymfudiad Cyfartaledd Deng-Mlynedd (r)</c:v>
                </c:pt>
              </c:strCache>
            </c:strRef>
          </c:tx>
          <c:spPr>
            <a:ln w="25400">
              <a:solidFill>
                <a:srgbClr val="539DFF"/>
              </a:solidFill>
              <a:prstDash val="lgDash"/>
            </a:ln>
          </c:spPr>
          <c:marker>
            <c:symbol val="none"/>
          </c:marker>
          <c:cat>
            <c:numRef>
              <c:f>Tablau!$A$4:$A$29</c:f>
              <c:numCache>
                <c:formatCode>General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</c:numCache>
            </c:numRef>
          </c:cat>
          <c:val>
            <c:numRef>
              <c:f>Tablau!$E$4:$E$29</c:f>
              <c:numCache>
                <c:formatCode>#,##0</c:formatCode>
                <c:ptCount val="26"/>
                <c:pt idx="0">
                  <c:v>70169</c:v>
                </c:pt>
                <c:pt idx="1">
                  <c:v>70248.153750097947</c:v>
                </c:pt>
                <c:pt idx="2">
                  <c:v>70336.934999282923</c:v>
                </c:pt>
                <c:pt idx="3">
                  <c:v>70428.643481146864</c:v>
                </c:pt>
                <c:pt idx="4">
                  <c:v>70514.610687619308</c:v>
                </c:pt>
                <c:pt idx="5">
                  <c:v>70601.836119769068</c:v>
                </c:pt>
                <c:pt idx="6">
                  <c:v>70687.045381306642</c:v>
                </c:pt>
                <c:pt idx="7">
                  <c:v>70770.866075624159</c:v>
                </c:pt>
                <c:pt idx="8">
                  <c:v>70851.42289996428</c:v>
                </c:pt>
                <c:pt idx="9">
                  <c:v>70925.112475624774</c:v>
                </c:pt>
                <c:pt idx="10">
                  <c:v>70985.886832012155</c:v>
                </c:pt>
                <c:pt idx="11">
                  <c:v>71034.083956761518</c:v>
                </c:pt>
                <c:pt idx="12">
                  <c:v>71069.705149391593</c:v>
                </c:pt>
                <c:pt idx="13">
                  <c:v>71091.696123640402</c:v>
                </c:pt>
                <c:pt idx="14">
                  <c:v>71101.539800324244</c:v>
                </c:pt>
                <c:pt idx="15">
                  <c:v>71099.986990304009</c:v>
                </c:pt>
                <c:pt idx="16">
                  <c:v>71088.363179958193</c:v>
                </c:pt>
                <c:pt idx="17">
                  <c:v>71069.211877009657</c:v>
                </c:pt>
                <c:pt idx="18">
                  <c:v>71044.154287120225</c:v>
                </c:pt>
                <c:pt idx="19">
                  <c:v>71015.375312286938</c:v>
                </c:pt>
                <c:pt idx="20">
                  <c:v>70980.422183649061</c:v>
                </c:pt>
                <c:pt idx="21">
                  <c:v>70941.841621625645</c:v>
                </c:pt>
                <c:pt idx="22">
                  <c:v>70900.388099372591</c:v>
                </c:pt>
                <c:pt idx="23">
                  <c:v>70858.850160123548</c:v>
                </c:pt>
                <c:pt idx="24">
                  <c:v>70815.771402063561</c:v>
                </c:pt>
                <c:pt idx="25">
                  <c:v>70773.864107842426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Tablau!$F$3</c:f>
              <c:strCache>
                <c:ptCount val="1"/>
                <c:pt idx="0">
                  <c:v>Amrywiolyn Dim Ymfudiad</c:v>
                </c:pt>
              </c:strCache>
            </c:strRef>
          </c:tx>
          <c:spPr>
            <a:ln w="25400">
              <a:solidFill>
                <a:srgbClr val="002D6A"/>
              </a:solidFill>
              <a:prstDash val="lgDash"/>
            </a:ln>
          </c:spPr>
          <c:marker>
            <c:symbol val="none"/>
          </c:marker>
          <c:cat>
            <c:numRef>
              <c:f>Tablau!$A$4:$A$29</c:f>
              <c:numCache>
                <c:formatCode>General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</c:numCache>
            </c:numRef>
          </c:cat>
          <c:val>
            <c:numRef>
              <c:f>Tablau!$F$4:$F$29</c:f>
              <c:numCache>
                <c:formatCode>#,##0</c:formatCode>
                <c:ptCount val="26"/>
                <c:pt idx="0">
                  <c:v>70169</c:v>
                </c:pt>
                <c:pt idx="1">
                  <c:v>70131.080355265163</c:v>
                </c:pt>
                <c:pt idx="2">
                  <c:v>70102.760817997463</c:v>
                </c:pt>
                <c:pt idx="3">
                  <c:v>70079.915360824947</c:v>
                </c:pt>
                <c:pt idx="4">
                  <c:v>70053.724587761215</c:v>
                </c:pt>
                <c:pt idx="5">
                  <c:v>70031.40768852683</c:v>
                </c:pt>
                <c:pt idx="6">
                  <c:v>70010.761111467931</c:v>
                </c:pt>
                <c:pt idx="7">
                  <c:v>69994.190923582326</c:v>
                </c:pt>
                <c:pt idx="8">
                  <c:v>69979.668103886041</c:v>
                </c:pt>
                <c:pt idx="9">
                  <c:v>69963.487053767196</c:v>
                </c:pt>
                <c:pt idx="10">
                  <c:v>69940.883546371566</c:v>
                </c:pt>
                <c:pt idx="11">
                  <c:v>69914.714973666109</c:v>
                </c:pt>
                <c:pt idx="12">
                  <c:v>69885.91885915694</c:v>
                </c:pt>
                <c:pt idx="13">
                  <c:v>69853.239820586168</c:v>
                </c:pt>
                <c:pt idx="14">
                  <c:v>69816.597544081378</c:v>
                </c:pt>
                <c:pt idx="15">
                  <c:v>69774.824048494294</c:v>
                </c:pt>
                <c:pt idx="16">
                  <c:v>69728.3385654304</c:v>
                </c:pt>
                <c:pt idx="17">
                  <c:v>69679.036738483337</c:v>
                </c:pt>
                <c:pt idx="18">
                  <c:v>69628.815384643007</c:v>
                </c:pt>
                <c:pt idx="19">
                  <c:v>69579.826816299566</c:v>
                </c:pt>
                <c:pt idx="20">
                  <c:v>69526.977079428369</c:v>
                </c:pt>
                <c:pt idx="21">
                  <c:v>69472.214181289542</c:v>
                </c:pt>
                <c:pt idx="22">
                  <c:v>69416.436089416078</c:v>
                </c:pt>
                <c:pt idx="23">
                  <c:v>69362.36647338685</c:v>
                </c:pt>
                <c:pt idx="24">
                  <c:v>69308.752016050043</c:v>
                </c:pt>
                <c:pt idx="25">
                  <c:v>69258.344513793985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3376"/>
        <c:axId val="198375296"/>
      </c:lineChart>
      <c:catAx>
        <c:axId val="19837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Blwyddyn</a:t>
                </a:r>
              </a:p>
            </c:rich>
          </c:tx>
          <c:layout>
            <c:manualLayout>
              <c:xMode val="edge"/>
              <c:yMode val="edge"/>
              <c:x val="0.36261721490421173"/>
              <c:y val="0.90334572490706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983752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9837529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Poblogaeth</a:t>
                </a:r>
              </a:p>
            </c:rich>
          </c:tx>
          <c:layout>
            <c:manualLayout>
              <c:xMode val="edge"/>
              <c:yMode val="edge"/>
              <c:x val="9.3457943925233638E-3"/>
              <c:y val="0.271375464684014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83733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775763530437442"/>
          <c:y val="9.2715231788079459E-4"/>
          <c:w val="0.27476655137733952"/>
          <c:h val="0.9814128035320088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3717788777077"/>
          <c:y val="7.5085324232081918E-2"/>
          <c:w val="0.7819833579380594"/>
          <c:h val="0.66211604095563137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Data'!$M$3</c:f>
              <c:strCache>
                <c:ptCount val="1"/>
                <c:pt idx="0">
                  <c:v>EOLB</c:v>
                </c:pt>
              </c:strCache>
            </c:strRef>
          </c:tx>
          <c:spPr>
            <a:ln w="25400">
              <a:solidFill>
                <a:srgbClr val="002D6A"/>
              </a:solidFill>
              <a:prstDash val="solid"/>
            </a:ln>
          </c:spPr>
          <c:marker>
            <c:symbol val="none"/>
          </c:marker>
          <c:cat>
            <c:strRef>
              <c:f>'Graph Data'!$C$4:$C$28</c:f>
              <c:strCache>
                <c:ptCount val="25"/>
                <c:pt idx="0">
                  <c:v>2014-15</c:v>
                </c:pt>
                <c:pt idx="5">
                  <c:v>2019-20</c:v>
                </c:pt>
                <c:pt idx="10">
                  <c:v>2024-25</c:v>
                </c:pt>
                <c:pt idx="15">
                  <c:v>2029-30</c:v>
                </c:pt>
                <c:pt idx="20">
                  <c:v>2034-35</c:v>
                </c:pt>
                <c:pt idx="24">
                  <c:v>2038-39</c:v>
                </c:pt>
              </c:strCache>
            </c:strRef>
          </c:cat>
          <c:val>
            <c:numRef>
              <c:f>'Graph Data'!$M$4:$M$28</c:f>
              <c:numCache>
                <c:formatCode>#,##0.00</c:formatCode>
                <c:ptCount val="25"/>
                <c:pt idx="0">
                  <c:v>81.222562627688546</c:v>
                </c:pt>
                <c:pt idx="1">
                  <c:v>81.576032673026774</c:v>
                </c:pt>
                <c:pt idx="2">
                  <c:v>81.818084793303115</c:v>
                </c:pt>
                <c:pt idx="3">
                  <c:v>82.063893439991475</c:v>
                </c:pt>
                <c:pt idx="4">
                  <c:v>82.31639794436083</c:v>
                </c:pt>
                <c:pt idx="5">
                  <c:v>82.552419332711153</c:v>
                </c:pt>
                <c:pt idx="6">
                  <c:v>82.796487283928172</c:v>
                </c:pt>
                <c:pt idx="7">
                  <c:v>83.03194606226495</c:v>
                </c:pt>
                <c:pt idx="8">
                  <c:v>83.281216778611466</c:v>
                </c:pt>
                <c:pt idx="9">
                  <c:v>83.513431326614239</c:v>
                </c:pt>
                <c:pt idx="10">
                  <c:v>83.73861093355525</c:v>
                </c:pt>
                <c:pt idx="11">
                  <c:v>83.965280635434794</c:v>
                </c:pt>
                <c:pt idx="12">
                  <c:v>84.169818655337735</c:v>
                </c:pt>
                <c:pt idx="13">
                  <c:v>84.360974916073914</c:v>
                </c:pt>
                <c:pt idx="14">
                  <c:v>84.566371980887752</c:v>
                </c:pt>
                <c:pt idx="15">
                  <c:v>84.757918010519305</c:v>
                </c:pt>
                <c:pt idx="16">
                  <c:v>84.941709041435317</c:v>
                </c:pt>
                <c:pt idx="17">
                  <c:v>85.115298589577421</c:v>
                </c:pt>
                <c:pt idx="18">
                  <c:v>85.294956779166696</c:v>
                </c:pt>
                <c:pt idx="19">
                  <c:v>85.465534135797881</c:v>
                </c:pt>
                <c:pt idx="20">
                  <c:v>85.632391614836394</c:v>
                </c:pt>
                <c:pt idx="21">
                  <c:v>85.785270821690105</c:v>
                </c:pt>
                <c:pt idx="22">
                  <c:v>85.917055814383446</c:v>
                </c:pt>
                <c:pt idx="23">
                  <c:v>86.083445036682292</c:v>
                </c:pt>
                <c:pt idx="24">
                  <c:v>86.226809061731942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01568"/>
        <c:axId val="205503488"/>
      </c:lineChart>
      <c:catAx>
        <c:axId val="20550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49549644132321302"/>
              <c:y val="0.90443686006825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5503488"/>
        <c:crossesAt val="0"/>
        <c:auto val="1"/>
        <c:lblAlgn val="ctr"/>
        <c:lblOffset val="60"/>
        <c:tickLblSkip val="1"/>
        <c:tickMarkSkip val="1"/>
        <c:noMultiLvlLbl val="0"/>
      </c:catAx>
      <c:valAx>
        <c:axId val="20550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Expectation of Life (years)</a:t>
                </a:r>
              </a:p>
            </c:rich>
          </c:tx>
          <c:layout>
            <c:manualLayout>
              <c:xMode val="edge"/>
              <c:yMode val="edge"/>
              <c:x val="9.0090090090090089E-3"/>
              <c:y val="8.87372013651877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55015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36053871640581"/>
          <c:y val="5.9259473594739563E-2"/>
          <c:w val="0.65249596784019737"/>
          <c:h val="0.62963190694410787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Data'!$E$2</c:f>
              <c:strCache>
                <c:ptCount val="1"/>
                <c:pt idx="0">
                  <c:v>Marwolaethau</c:v>
                </c:pt>
              </c:strCache>
            </c:strRef>
          </c:tx>
          <c:spPr>
            <a:ln w="25400">
              <a:solidFill>
                <a:srgbClr val="004AAC"/>
              </a:solidFill>
              <a:prstDash val="solid"/>
            </a:ln>
          </c:spPr>
          <c:marker>
            <c:symbol val="none"/>
          </c:marker>
          <c:cat>
            <c:strRef>
              <c:f>'Graph Data'!$C$4:$C$28</c:f>
              <c:strCache>
                <c:ptCount val="25"/>
                <c:pt idx="0">
                  <c:v>2014-15</c:v>
                </c:pt>
                <c:pt idx="5">
                  <c:v>2019-20</c:v>
                </c:pt>
                <c:pt idx="10">
                  <c:v>2024-25</c:v>
                </c:pt>
                <c:pt idx="15">
                  <c:v>2029-30</c:v>
                </c:pt>
                <c:pt idx="20">
                  <c:v>2034-35</c:v>
                </c:pt>
                <c:pt idx="24">
                  <c:v>2038-39</c:v>
                </c:pt>
              </c:strCache>
            </c:strRef>
          </c:cat>
          <c:val>
            <c:numRef>
              <c:f>'Graph Data'!$E$4:$E$28</c:f>
              <c:numCache>
                <c:formatCode>#,##0</c:formatCode>
                <c:ptCount val="25"/>
                <c:pt idx="0">
                  <c:v>795.65935873529281</c:v>
                </c:pt>
                <c:pt idx="1">
                  <c:v>783.59073829098656</c:v>
                </c:pt>
                <c:pt idx="2">
                  <c:v>779.61189182535873</c:v>
                </c:pt>
                <c:pt idx="3">
                  <c:v>783.7951639643926</c:v>
                </c:pt>
                <c:pt idx="4">
                  <c:v>782.06819143648988</c:v>
                </c:pt>
                <c:pt idx="5">
                  <c:v>783.95416473335217</c:v>
                </c:pt>
                <c:pt idx="6">
                  <c:v>783.85133348921079</c:v>
                </c:pt>
                <c:pt idx="7">
                  <c:v>785.58500543169941</c:v>
                </c:pt>
                <c:pt idx="8">
                  <c:v>787.59803107819221</c:v>
                </c:pt>
                <c:pt idx="9">
                  <c:v>793.27774258647696</c:v>
                </c:pt>
                <c:pt idx="10">
                  <c:v>798.42318561028571</c:v>
                </c:pt>
                <c:pt idx="11">
                  <c:v>802.61644113168836</c:v>
                </c:pt>
                <c:pt idx="12">
                  <c:v>808.49362255054666</c:v>
                </c:pt>
                <c:pt idx="13">
                  <c:v>815.14096455038145</c:v>
                </c:pt>
                <c:pt idx="14">
                  <c:v>822.27420870776132</c:v>
                </c:pt>
                <c:pt idx="15">
                  <c:v>829.44754424824328</c:v>
                </c:pt>
                <c:pt idx="16">
                  <c:v>835.90691741306114</c:v>
                </c:pt>
                <c:pt idx="17">
                  <c:v>842.51125425263217</c:v>
                </c:pt>
                <c:pt idx="18">
                  <c:v>848.49839116871988</c:v>
                </c:pt>
                <c:pt idx="19">
                  <c:v>856.92060704000437</c:v>
                </c:pt>
                <c:pt idx="20">
                  <c:v>863.35344923528464</c:v>
                </c:pt>
                <c:pt idx="21">
                  <c:v>870.2100759860075</c:v>
                </c:pt>
                <c:pt idx="22">
                  <c:v>875.23707170322746</c:v>
                </c:pt>
                <c:pt idx="23">
                  <c:v>881.78594894600542</c:v>
                </c:pt>
                <c:pt idx="24">
                  <c:v>885.52698598953953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Data'!$D$2</c:f>
              <c:strCache>
                <c:ptCount val="1"/>
                <c:pt idx="0">
                  <c:v>Genedigaethau</c:v>
                </c:pt>
              </c:strCache>
            </c:strRef>
          </c:tx>
          <c:spPr>
            <a:ln w="25400">
              <a:solidFill>
                <a:srgbClr val="3189FF"/>
              </a:solidFill>
              <a:prstDash val="solid"/>
            </a:ln>
          </c:spPr>
          <c:marker>
            <c:symbol val="none"/>
          </c:marker>
          <c:cat>
            <c:strRef>
              <c:f>'Graph Data'!$C$4:$C$28</c:f>
              <c:strCache>
                <c:ptCount val="25"/>
                <c:pt idx="0">
                  <c:v>2014-15</c:v>
                </c:pt>
                <c:pt idx="5">
                  <c:v>2019-20</c:v>
                </c:pt>
                <c:pt idx="10">
                  <c:v>2024-25</c:v>
                </c:pt>
                <c:pt idx="15">
                  <c:v>2029-30</c:v>
                </c:pt>
                <c:pt idx="20">
                  <c:v>2034-35</c:v>
                </c:pt>
                <c:pt idx="24">
                  <c:v>2038-39</c:v>
                </c:pt>
              </c:strCache>
            </c:strRef>
          </c:cat>
          <c:val>
            <c:numRef>
              <c:f>'Graph Data'!$D$4:$D$28</c:f>
              <c:numCache>
                <c:formatCode>#,##0</c:formatCode>
                <c:ptCount val="25"/>
                <c:pt idx="0">
                  <c:v>757.65476061483844</c:v>
                </c:pt>
                <c:pt idx="1">
                  <c:v>753.68624549870901</c:v>
                </c:pt>
                <c:pt idx="2">
                  <c:v>751.14097285352966</c:v>
                </c:pt>
                <c:pt idx="3">
                  <c:v>748.25723300088589</c:v>
                </c:pt>
                <c:pt idx="4">
                  <c:v>746.43700572822274</c:v>
                </c:pt>
                <c:pt idx="5">
                  <c:v>744.82510243749311</c:v>
                </c:pt>
                <c:pt idx="6">
                  <c:v>741.7878123377676</c:v>
                </c:pt>
                <c:pt idx="7">
                  <c:v>738.73237294268711</c:v>
                </c:pt>
                <c:pt idx="8">
                  <c:v>732.45563167484977</c:v>
                </c:pt>
                <c:pt idx="9">
                  <c:v>724.05271810637964</c:v>
                </c:pt>
                <c:pt idx="10">
                  <c:v>715.57627857204443</c:v>
                </c:pt>
                <c:pt idx="11">
                  <c:v>706.40515222484532</c:v>
                </c:pt>
                <c:pt idx="12">
                  <c:v>698.05136875472988</c:v>
                </c:pt>
                <c:pt idx="13">
                  <c:v>691.96979533685885</c:v>
                </c:pt>
                <c:pt idx="14">
                  <c:v>687.16066822805988</c:v>
                </c:pt>
                <c:pt idx="15">
                  <c:v>683.66388177656052</c:v>
                </c:pt>
                <c:pt idx="16">
                  <c:v>681.96966989901307</c:v>
                </c:pt>
                <c:pt idx="17">
                  <c:v>681.93831415664579</c:v>
                </c:pt>
                <c:pt idx="18">
                  <c:v>683.30192051850008</c:v>
                </c:pt>
                <c:pt idx="19">
                  <c:v>684.55172882136355</c:v>
                </c:pt>
                <c:pt idx="20">
                  <c:v>686.11264765303349</c:v>
                </c:pt>
                <c:pt idx="21">
                  <c:v>688.61846581097996</c:v>
                </c:pt>
                <c:pt idx="22">
                  <c:v>691.82944782495383</c:v>
                </c:pt>
                <c:pt idx="23">
                  <c:v>694.94973643993694</c:v>
                </c:pt>
                <c:pt idx="24">
                  <c:v>697.75610183550509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08832"/>
        <c:axId val="198415104"/>
      </c:lineChart>
      <c:catAx>
        <c:axId val="19840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Blwyddyn</a:t>
                </a:r>
              </a:p>
            </c:rich>
          </c:tx>
          <c:layout>
            <c:manualLayout>
              <c:xMode val="edge"/>
              <c:yMode val="edge"/>
              <c:x val="0.3770798705614663"/>
              <c:y val="0.89629940701856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98415104"/>
        <c:crossesAt val="0"/>
        <c:auto val="1"/>
        <c:lblAlgn val="ctr"/>
        <c:lblOffset val="60"/>
        <c:tickLblSkip val="1"/>
        <c:tickMarkSkip val="1"/>
        <c:noMultiLvlLbl val="0"/>
      </c:catAx>
      <c:valAx>
        <c:axId val="19841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84088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64402947783095"/>
          <c:y val="0.14074112958102458"/>
          <c:w val="0.21996322548406033"/>
          <c:h val="0.333334499854184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96340107617728E-2"/>
          <c:y val="5.7432432432432436E-2"/>
          <c:w val="0.70309778983412641"/>
          <c:h val="0.67905405405405406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Data'!$F$2</c:f>
              <c:strCache>
                <c:ptCount val="1"/>
                <c:pt idx="0">
                  <c:v>Newid Naturiol</c:v>
                </c:pt>
              </c:strCache>
            </c:strRef>
          </c:tx>
          <c:spPr>
            <a:ln w="25400">
              <a:solidFill>
                <a:srgbClr val="002D6A"/>
              </a:solidFill>
              <a:prstDash val="solid"/>
            </a:ln>
          </c:spPr>
          <c:marker>
            <c:symbol val="none"/>
          </c:marker>
          <c:cat>
            <c:strRef>
              <c:f>'Graph Data'!$C$4:$C$28</c:f>
              <c:strCache>
                <c:ptCount val="25"/>
                <c:pt idx="0">
                  <c:v>2014-15</c:v>
                </c:pt>
                <c:pt idx="5">
                  <c:v>2019-20</c:v>
                </c:pt>
                <c:pt idx="10">
                  <c:v>2024-25</c:v>
                </c:pt>
                <c:pt idx="15">
                  <c:v>2029-30</c:v>
                </c:pt>
                <c:pt idx="20">
                  <c:v>2034-35</c:v>
                </c:pt>
                <c:pt idx="24">
                  <c:v>2038-39</c:v>
                </c:pt>
              </c:strCache>
            </c:strRef>
          </c:cat>
          <c:val>
            <c:numRef>
              <c:f>'Graph Data'!$F$4:$F$28</c:f>
              <c:numCache>
                <c:formatCode>#,##0</c:formatCode>
                <c:ptCount val="25"/>
                <c:pt idx="0">
                  <c:v>-38.004598120454375</c:v>
                </c:pt>
                <c:pt idx="1">
                  <c:v>-29.904492792277551</c:v>
                </c:pt>
                <c:pt idx="2">
                  <c:v>-28.470918971829065</c:v>
                </c:pt>
                <c:pt idx="3">
                  <c:v>-35.53793096350671</c:v>
                </c:pt>
                <c:pt idx="4">
                  <c:v>-35.631185708267139</c:v>
                </c:pt>
                <c:pt idx="5">
                  <c:v>-39.129062295859057</c:v>
                </c:pt>
                <c:pt idx="6">
                  <c:v>-42.063521151443183</c:v>
                </c:pt>
                <c:pt idx="7">
                  <c:v>-46.852632489012308</c:v>
                </c:pt>
                <c:pt idx="8">
                  <c:v>-55.142399403342438</c:v>
                </c:pt>
                <c:pt idx="9">
                  <c:v>-69.225024480097318</c:v>
                </c:pt>
                <c:pt idx="10">
                  <c:v>-82.846907038241284</c:v>
                </c:pt>
                <c:pt idx="11">
                  <c:v>-96.211288906843038</c:v>
                </c:pt>
                <c:pt idx="12">
                  <c:v>-110.44225379581678</c:v>
                </c:pt>
                <c:pt idx="13">
                  <c:v>-123.1711692135226</c:v>
                </c:pt>
                <c:pt idx="14">
                  <c:v>-135.11354047970144</c:v>
                </c:pt>
                <c:pt idx="15">
                  <c:v>-145.78366247168276</c:v>
                </c:pt>
                <c:pt idx="16">
                  <c:v>-153.93724751404807</c:v>
                </c:pt>
                <c:pt idx="17">
                  <c:v>-160.57294009598638</c:v>
                </c:pt>
                <c:pt idx="18">
                  <c:v>-165.19647065021979</c:v>
                </c:pt>
                <c:pt idx="19">
                  <c:v>-172.36887821864082</c:v>
                </c:pt>
                <c:pt idx="20">
                  <c:v>-177.24080158225115</c:v>
                </c:pt>
                <c:pt idx="21">
                  <c:v>-181.59161017502754</c:v>
                </c:pt>
                <c:pt idx="22">
                  <c:v>-183.40762387827363</c:v>
                </c:pt>
                <c:pt idx="23">
                  <c:v>-186.83621250606848</c:v>
                </c:pt>
                <c:pt idx="24">
                  <c:v>-187.77088415403443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Data'!$I$2</c:f>
              <c:strCache>
                <c:ptCount val="1"/>
                <c:pt idx="0">
                  <c:v>Ymfudiad Net</c:v>
                </c:pt>
              </c:strCache>
            </c:strRef>
          </c:tx>
          <c:spPr>
            <a:ln w="25400">
              <a:solidFill>
                <a:srgbClr val="539DFF"/>
              </a:solidFill>
              <a:prstDash val="solid"/>
            </a:ln>
          </c:spPr>
          <c:marker>
            <c:symbol val="none"/>
          </c:marker>
          <c:cat>
            <c:strRef>
              <c:f>'Graph Data'!$C$4:$C$28</c:f>
              <c:strCache>
                <c:ptCount val="25"/>
                <c:pt idx="0">
                  <c:v>2014-15</c:v>
                </c:pt>
                <c:pt idx="5">
                  <c:v>2019-20</c:v>
                </c:pt>
                <c:pt idx="10">
                  <c:v>2024-25</c:v>
                </c:pt>
                <c:pt idx="15">
                  <c:v>2029-30</c:v>
                </c:pt>
                <c:pt idx="20">
                  <c:v>2034-35</c:v>
                </c:pt>
                <c:pt idx="24">
                  <c:v>2038-39</c:v>
                </c:pt>
              </c:strCache>
            </c:strRef>
          </c:cat>
          <c:val>
            <c:numRef>
              <c:f>'Graph Data'!$I$4:$I$28</c:f>
              <c:numCache>
                <c:formatCode>#,##0</c:formatCode>
                <c:ptCount val="25"/>
                <c:pt idx="0">
                  <c:v>34.474559999998576</c:v>
                </c:pt>
                <c:pt idx="1">
                  <c:v>34.474559999999428</c:v>
                </c:pt>
                <c:pt idx="2">
                  <c:v>34.474559999999897</c:v>
                </c:pt>
                <c:pt idx="3">
                  <c:v>34.474559999999016</c:v>
                </c:pt>
                <c:pt idx="4">
                  <c:v>34.474559999998547</c:v>
                </c:pt>
                <c:pt idx="5">
                  <c:v>34.47456000000075</c:v>
                </c:pt>
                <c:pt idx="6">
                  <c:v>34.474559999996302</c:v>
                </c:pt>
                <c:pt idx="7">
                  <c:v>34.474560000000835</c:v>
                </c:pt>
                <c:pt idx="8">
                  <c:v>34.474560000000807</c:v>
                </c:pt>
                <c:pt idx="9">
                  <c:v>34.474560000000366</c:v>
                </c:pt>
                <c:pt idx="10">
                  <c:v>34.474559999999954</c:v>
                </c:pt>
                <c:pt idx="11">
                  <c:v>34.474560000001276</c:v>
                </c:pt>
                <c:pt idx="12">
                  <c:v>34.474560000000835</c:v>
                </c:pt>
                <c:pt idx="13">
                  <c:v>34.47455999999714</c:v>
                </c:pt>
                <c:pt idx="14">
                  <c:v>34.474559999999443</c:v>
                </c:pt>
                <c:pt idx="15">
                  <c:v>34.474560000001262</c:v>
                </c:pt>
                <c:pt idx="16">
                  <c:v>34.47456000000173</c:v>
                </c:pt>
                <c:pt idx="17">
                  <c:v>34.474560000001304</c:v>
                </c:pt>
                <c:pt idx="18">
                  <c:v>34.474559999998988</c:v>
                </c:pt>
                <c:pt idx="19">
                  <c:v>34.474559999998561</c:v>
                </c:pt>
                <c:pt idx="20">
                  <c:v>34.474560000001247</c:v>
                </c:pt>
                <c:pt idx="21">
                  <c:v>34.47456000000264</c:v>
                </c:pt>
                <c:pt idx="22">
                  <c:v>34.474559999998078</c:v>
                </c:pt>
                <c:pt idx="23">
                  <c:v>34.474559999999443</c:v>
                </c:pt>
                <c:pt idx="24">
                  <c:v>34.474560000001318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67872"/>
        <c:axId val="199969792"/>
      </c:lineChart>
      <c:catAx>
        <c:axId val="19996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Blwyddyn</a:t>
                </a:r>
              </a:p>
            </c:rich>
          </c:tx>
          <c:layout>
            <c:manualLayout>
              <c:xMode val="edge"/>
              <c:yMode val="edge"/>
              <c:x val="0.40546276871100456"/>
              <c:y val="0.925675675675675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99969792"/>
        <c:crosses val="autoZero"/>
        <c:auto val="1"/>
        <c:lblAlgn val="ctr"/>
        <c:lblOffset val="60"/>
        <c:tickLblSkip val="1"/>
        <c:tickMarkSkip val="1"/>
        <c:noMultiLvlLbl val="0"/>
      </c:catAx>
      <c:valAx>
        <c:axId val="199969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99678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661928870912"/>
          <c:y val="0.11824324324324324"/>
          <c:w val="0.18032825131831198"/>
          <c:h val="0.3040540540540540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73865698729589E-2"/>
          <c:y val="5.4237288135593219E-2"/>
          <c:w val="0.82395644283121594"/>
          <c:h val="0.6745762711864407"/>
        </c:manualLayout>
      </c:layout>
      <c:lineChart>
        <c:grouping val="standard"/>
        <c:varyColors val="0"/>
        <c:ser>
          <c:idx val="2"/>
          <c:order val="0"/>
          <c:tx>
            <c:strRef>
              <c:f>'Graph Data'!$L$3</c:f>
              <c:strCache>
                <c:ptCount val="1"/>
                <c:pt idx="0">
                  <c:v>TFR</c:v>
                </c:pt>
              </c:strCache>
            </c:strRef>
          </c:tx>
          <c:spPr>
            <a:ln w="25400">
              <a:solidFill>
                <a:srgbClr val="539DFF"/>
              </a:solidFill>
              <a:prstDash val="solid"/>
            </a:ln>
          </c:spPr>
          <c:marker>
            <c:symbol val="none"/>
          </c:marker>
          <c:cat>
            <c:strRef>
              <c:f>'Graph Data'!$C$4:$C$28</c:f>
              <c:strCache>
                <c:ptCount val="25"/>
                <c:pt idx="0">
                  <c:v>2014-15</c:v>
                </c:pt>
                <c:pt idx="5">
                  <c:v>2019-20</c:v>
                </c:pt>
                <c:pt idx="10">
                  <c:v>2024-25</c:v>
                </c:pt>
                <c:pt idx="15">
                  <c:v>2029-30</c:v>
                </c:pt>
                <c:pt idx="20">
                  <c:v>2034-35</c:v>
                </c:pt>
                <c:pt idx="24">
                  <c:v>2038-39</c:v>
                </c:pt>
              </c:strCache>
            </c:strRef>
          </c:cat>
          <c:val>
            <c:numRef>
              <c:f>'Graph Data'!$L$4:$L$28</c:f>
              <c:numCache>
                <c:formatCode>#,##0.00</c:formatCode>
                <c:ptCount val="25"/>
                <c:pt idx="0">
                  <c:v>2.123587425720781</c:v>
                </c:pt>
                <c:pt idx="1">
                  <c:v>2.1212406258969563</c:v>
                </c:pt>
                <c:pt idx="2">
                  <c:v>2.1256334670479604</c:v>
                </c:pt>
                <c:pt idx="3">
                  <c:v>2.1322978331387277</c:v>
                </c:pt>
                <c:pt idx="4">
                  <c:v>2.1460869137544476</c:v>
                </c:pt>
                <c:pt idx="5">
                  <c:v>2.1638246010118358</c:v>
                </c:pt>
                <c:pt idx="6">
                  <c:v>2.183639498008068</c:v>
                </c:pt>
                <c:pt idx="7">
                  <c:v>2.206649009852665</c:v>
                </c:pt>
                <c:pt idx="8">
                  <c:v>2.2226426539610187</c:v>
                </c:pt>
                <c:pt idx="9">
                  <c:v>2.2311686381590174</c:v>
                </c:pt>
                <c:pt idx="10">
                  <c:v>2.2361340070758766</c:v>
                </c:pt>
                <c:pt idx="11">
                  <c:v>2.2372528602122506</c:v>
                </c:pt>
                <c:pt idx="12">
                  <c:v>2.2368562068962392</c:v>
                </c:pt>
                <c:pt idx="13">
                  <c:v>2.2369665464747697</c:v>
                </c:pt>
                <c:pt idx="14">
                  <c:v>2.2378001767631379</c:v>
                </c:pt>
                <c:pt idx="15">
                  <c:v>2.2390461499825141</c:v>
                </c:pt>
                <c:pt idx="16">
                  <c:v>2.2414389291337775</c:v>
                </c:pt>
                <c:pt idx="17">
                  <c:v>2.2439110085806644</c:v>
                </c:pt>
                <c:pt idx="18">
                  <c:v>2.2459730224398862</c:v>
                </c:pt>
                <c:pt idx="19">
                  <c:v>2.2468036814645287</c:v>
                </c:pt>
                <c:pt idx="20">
                  <c:v>2.2470990202104724</c:v>
                </c:pt>
                <c:pt idx="21">
                  <c:v>2.2473088618851431</c:v>
                </c:pt>
                <c:pt idx="22">
                  <c:v>2.247721529043007</c:v>
                </c:pt>
                <c:pt idx="23">
                  <c:v>2.2478184366177842</c:v>
                </c:pt>
                <c:pt idx="24">
                  <c:v>2.2478152154589277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91680"/>
        <c:axId val="199993600"/>
      </c:lineChart>
      <c:catAx>
        <c:axId val="19999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Blwyddyn</a:t>
                </a:r>
              </a:p>
            </c:rich>
          </c:tx>
          <c:layout>
            <c:manualLayout>
              <c:xMode val="edge"/>
              <c:yMode val="edge"/>
              <c:x val="0.4633998790078645"/>
              <c:y val="0.934463276836158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99993600"/>
        <c:crossesAt val="0"/>
        <c:auto val="1"/>
        <c:lblAlgn val="ctr"/>
        <c:lblOffset val="60"/>
        <c:tickLblSkip val="1"/>
        <c:tickMarkSkip val="1"/>
        <c:noMultiLvlLbl val="0"/>
      </c:catAx>
      <c:valAx>
        <c:axId val="19999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99916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14439777660082"/>
          <c:y val="7.5085324232081918E-2"/>
          <c:w val="0.7747761380492294"/>
          <c:h val="0.64846416382252559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Data'!$M$3</c:f>
              <c:strCache>
                <c:ptCount val="1"/>
                <c:pt idx="0">
                  <c:v>EOLB</c:v>
                </c:pt>
              </c:strCache>
            </c:strRef>
          </c:tx>
          <c:spPr>
            <a:ln w="25400">
              <a:solidFill>
                <a:srgbClr val="002D6A"/>
              </a:solidFill>
              <a:prstDash val="solid"/>
            </a:ln>
          </c:spPr>
          <c:marker>
            <c:symbol val="none"/>
          </c:marker>
          <c:cat>
            <c:strRef>
              <c:f>'Graph Data'!$C$4:$C$28</c:f>
              <c:strCache>
                <c:ptCount val="25"/>
                <c:pt idx="0">
                  <c:v>2014-15</c:v>
                </c:pt>
                <c:pt idx="5">
                  <c:v>2019-20</c:v>
                </c:pt>
                <c:pt idx="10">
                  <c:v>2024-25</c:v>
                </c:pt>
                <c:pt idx="15">
                  <c:v>2029-30</c:v>
                </c:pt>
                <c:pt idx="20">
                  <c:v>2034-35</c:v>
                </c:pt>
                <c:pt idx="24">
                  <c:v>2038-39</c:v>
                </c:pt>
              </c:strCache>
            </c:strRef>
          </c:cat>
          <c:val>
            <c:numRef>
              <c:f>'Graph Data'!$M$4:$M$28</c:f>
              <c:numCache>
                <c:formatCode>#,##0.00</c:formatCode>
                <c:ptCount val="25"/>
                <c:pt idx="0">
                  <c:v>81.222562627688546</c:v>
                </c:pt>
                <c:pt idx="1">
                  <c:v>81.576032673026774</c:v>
                </c:pt>
                <c:pt idx="2">
                  <c:v>81.818084793303115</c:v>
                </c:pt>
                <c:pt idx="3">
                  <c:v>82.063893439991475</c:v>
                </c:pt>
                <c:pt idx="4">
                  <c:v>82.31639794436083</c:v>
                </c:pt>
                <c:pt idx="5">
                  <c:v>82.552419332711153</c:v>
                </c:pt>
                <c:pt idx="6">
                  <c:v>82.796487283928172</c:v>
                </c:pt>
                <c:pt idx="7">
                  <c:v>83.03194606226495</c:v>
                </c:pt>
                <c:pt idx="8">
                  <c:v>83.281216778611466</c:v>
                </c:pt>
                <c:pt idx="9">
                  <c:v>83.513431326614239</c:v>
                </c:pt>
                <c:pt idx="10">
                  <c:v>83.73861093355525</c:v>
                </c:pt>
                <c:pt idx="11">
                  <c:v>83.965280635434794</c:v>
                </c:pt>
                <c:pt idx="12">
                  <c:v>84.169818655337735</c:v>
                </c:pt>
                <c:pt idx="13">
                  <c:v>84.360974916073914</c:v>
                </c:pt>
                <c:pt idx="14">
                  <c:v>84.566371980887752</c:v>
                </c:pt>
                <c:pt idx="15">
                  <c:v>84.757918010519305</c:v>
                </c:pt>
                <c:pt idx="16">
                  <c:v>84.941709041435317</c:v>
                </c:pt>
                <c:pt idx="17">
                  <c:v>85.115298589577421</c:v>
                </c:pt>
                <c:pt idx="18">
                  <c:v>85.294956779166696</c:v>
                </c:pt>
                <c:pt idx="19">
                  <c:v>85.465534135797881</c:v>
                </c:pt>
                <c:pt idx="20">
                  <c:v>85.632391614836394</c:v>
                </c:pt>
                <c:pt idx="21">
                  <c:v>85.785270821690105</c:v>
                </c:pt>
                <c:pt idx="22">
                  <c:v>85.917055814383446</c:v>
                </c:pt>
                <c:pt idx="23">
                  <c:v>86.083445036682292</c:v>
                </c:pt>
                <c:pt idx="24">
                  <c:v>86.226809061731942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7216"/>
        <c:axId val="203583488"/>
      </c:lineChart>
      <c:catAx>
        <c:axId val="20357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Blwyddyn</a:t>
                </a:r>
              </a:p>
            </c:rich>
          </c:tx>
          <c:layout>
            <c:manualLayout>
              <c:xMode val="edge"/>
              <c:yMode val="edge"/>
              <c:x val="0.47928003594145324"/>
              <c:y val="0.9112627986348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3583488"/>
        <c:crossesAt val="0"/>
        <c:auto val="1"/>
        <c:lblAlgn val="ctr"/>
        <c:lblOffset val="60"/>
        <c:tickLblSkip val="1"/>
        <c:tickMarkSkip val="1"/>
        <c:noMultiLvlLbl val="0"/>
      </c:catAx>
      <c:valAx>
        <c:axId val="20358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Disgwyliad Bywyd Adeg Geni (Blwyddyn)</a:t>
                </a:r>
              </a:p>
            </c:rich>
          </c:tx>
          <c:layout>
            <c:manualLayout>
              <c:xMode val="edge"/>
              <c:yMode val="edge"/>
              <c:x val="9.0090090090090089E-3"/>
              <c:y val="0.119453924914675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35772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48613143082966"/>
          <c:y val="6.3197026022304828E-2"/>
          <c:w val="0.53457992715019631"/>
          <c:h val="0.71003717472118955"/>
        </c:manualLayout>
      </c:layout>
      <c:lineChart>
        <c:grouping val="standard"/>
        <c:varyColors val="0"/>
        <c:ser>
          <c:idx val="1"/>
          <c:order val="0"/>
          <c:tx>
            <c:strRef>
              <c:f>Tables!$D$5</c:f>
              <c:strCache>
                <c:ptCount val="1"/>
                <c:pt idx="0">
                  <c:v>Principal</c:v>
                </c:pt>
              </c:strCache>
            </c:strRef>
          </c:tx>
          <c:spPr>
            <a:ln w="25400">
              <a:solidFill>
                <a:srgbClr val="002D6A"/>
              </a:solidFill>
              <a:prstDash val="solid"/>
            </a:ln>
          </c:spPr>
          <c:marker>
            <c:symbol val="none"/>
          </c:marker>
          <c:cat>
            <c:numRef>
              <c:f>Tables!$C$6:$C$31</c:f>
              <c:numCache>
                <c:formatCode>General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</c:numCache>
            </c:numRef>
          </c:cat>
          <c:val>
            <c:numRef>
              <c:f>Tables!$D$6:$D$31</c:f>
              <c:numCache>
                <c:formatCode>#,##0</c:formatCode>
                <c:ptCount val="26"/>
                <c:pt idx="0">
                  <c:v>70169</c:v>
                </c:pt>
                <c:pt idx="1">
                  <c:v>70165.469961879528</c:v>
                </c:pt>
                <c:pt idx="2">
                  <c:v>70170.040029087293</c:v>
                </c:pt>
                <c:pt idx="3">
                  <c:v>70176.043670115454</c:v>
                </c:pt>
                <c:pt idx="4">
                  <c:v>70174.980299151939</c:v>
                </c:pt>
                <c:pt idx="5">
                  <c:v>70173.823673443694</c:v>
                </c:pt>
                <c:pt idx="6">
                  <c:v>70169.16917114782</c:v>
                </c:pt>
                <c:pt idx="7">
                  <c:v>70161.580209996362</c:v>
                </c:pt>
                <c:pt idx="8">
                  <c:v>70149.202137507353</c:v>
                </c:pt>
                <c:pt idx="9">
                  <c:v>70128.534298104016</c:v>
                </c:pt>
                <c:pt idx="10">
                  <c:v>70093.783833623922</c:v>
                </c:pt>
                <c:pt idx="11">
                  <c:v>70045.411486585755</c:v>
                </c:pt>
                <c:pt idx="12">
                  <c:v>69983.674757678804</c:v>
                </c:pt>
                <c:pt idx="13">
                  <c:v>69907.707063883019</c:v>
                </c:pt>
                <c:pt idx="14">
                  <c:v>69819.010454669507</c:v>
                </c:pt>
                <c:pt idx="15">
                  <c:v>69718.371474189844</c:v>
                </c:pt>
                <c:pt idx="16">
                  <c:v>69607.062371718144</c:v>
                </c:pt>
                <c:pt idx="17">
                  <c:v>69487.599684204019</c:v>
                </c:pt>
                <c:pt idx="18">
                  <c:v>69361.501304108053</c:v>
                </c:pt>
                <c:pt idx="19">
                  <c:v>69230.779393457837</c:v>
                </c:pt>
                <c:pt idx="20">
                  <c:v>69092.885075239232</c:v>
                </c:pt>
                <c:pt idx="21">
                  <c:v>68950.118833656947</c:v>
                </c:pt>
                <c:pt idx="22">
                  <c:v>68803.001783481945</c:v>
                </c:pt>
                <c:pt idx="23">
                  <c:v>68654.06871960366</c:v>
                </c:pt>
                <c:pt idx="24">
                  <c:v>68501.70706709761</c:v>
                </c:pt>
                <c:pt idx="25">
                  <c:v>68348.410742943553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Tables!$F$5</c:f>
              <c:strCache>
                <c:ptCount val="1"/>
                <c:pt idx="0">
                  <c:v>High Variant</c:v>
                </c:pt>
              </c:strCache>
            </c:strRef>
          </c:tx>
          <c:spPr>
            <a:ln w="25400">
              <a:solidFill>
                <a:srgbClr val="004AAC"/>
              </a:solidFill>
              <a:prstDash val="solid"/>
            </a:ln>
          </c:spPr>
          <c:marker>
            <c:symbol val="none"/>
          </c:marker>
          <c:cat>
            <c:numRef>
              <c:f>Tables!$C$6:$C$31</c:f>
              <c:numCache>
                <c:formatCode>General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</c:numCache>
            </c:numRef>
          </c:cat>
          <c:val>
            <c:numRef>
              <c:f>Tables!$F$6:$F$31</c:f>
              <c:numCache>
                <c:formatCode>#,##0</c:formatCode>
                <c:ptCount val="26"/>
                <c:pt idx="0">
                  <c:v>70169</c:v>
                </c:pt>
                <c:pt idx="1">
                  <c:v>70165.469961879528</c:v>
                </c:pt>
                <c:pt idx="2">
                  <c:v>70194.998411938766</c:v>
                </c:pt>
                <c:pt idx="3">
                  <c:v>70229.015633740346</c:v>
                </c:pt>
                <c:pt idx="4">
                  <c:v>70261.090577972675</c:v>
                </c:pt>
                <c:pt idx="5">
                  <c:v>70297.557011799407</c:v>
                </c:pt>
                <c:pt idx="6">
                  <c:v>70335.125163512042</c:v>
                </c:pt>
                <c:pt idx="7">
                  <c:v>70375.657919494886</c:v>
                </c:pt>
                <c:pt idx="8">
                  <c:v>70416.148453163434</c:v>
                </c:pt>
                <c:pt idx="9">
                  <c:v>70454.669028385979</c:v>
                </c:pt>
                <c:pt idx="10">
                  <c:v>70488.919137168356</c:v>
                </c:pt>
                <c:pt idx="11">
                  <c:v>70521.341065700602</c:v>
                </c:pt>
                <c:pt idx="12">
                  <c:v>70550.025099396997</c:v>
                </c:pt>
                <c:pt idx="13">
                  <c:v>70570.711778923418</c:v>
                </c:pt>
                <c:pt idx="14">
                  <c:v>70583.867013575189</c:v>
                </c:pt>
                <c:pt idx="15">
                  <c:v>70590.239389641327</c:v>
                </c:pt>
                <c:pt idx="16">
                  <c:v>70591.236805595923</c:v>
                </c:pt>
                <c:pt idx="17">
                  <c:v>70588.778887943321</c:v>
                </c:pt>
                <c:pt idx="18">
                  <c:v>70585.165286469273</c:v>
                </c:pt>
                <c:pt idx="19">
                  <c:v>70582.299195160493</c:v>
                </c:pt>
                <c:pt idx="20">
                  <c:v>70577.918621071716</c:v>
                </c:pt>
                <c:pt idx="21">
                  <c:v>70575.089873551464</c:v>
                </c:pt>
                <c:pt idx="22">
                  <c:v>70575.492678304887</c:v>
                </c:pt>
                <c:pt idx="23">
                  <c:v>70582.404798756485</c:v>
                </c:pt>
                <c:pt idx="24">
                  <c:v>70592.211556868468</c:v>
                </c:pt>
                <c:pt idx="25">
                  <c:v>70607.982272368929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Tables!$E$5</c:f>
              <c:strCache>
                <c:ptCount val="1"/>
                <c:pt idx="0">
                  <c:v>Low Variant</c:v>
                </c:pt>
              </c:strCache>
            </c:strRef>
          </c:tx>
          <c:spPr>
            <a:ln w="25400">
              <a:solidFill>
                <a:srgbClr val="3189FF"/>
              </a:solidFill>
              <a:prstDash val="solid"/>
            </a:ln>
          </c:spPr>
          <c:marker>
            <c:symbol val="none"/>
          </c:marker>
          <c:val>
            <c:numRef>
              <c:f>Tables!$E$6:$E$31</c:f>
              <c:numCache>
                <c:formatCode>#,##0</c:formatCode>
                <c:ptCount val="26"/>
                <c:pt idx="0">
                  <c:v>70169</c:v>
                </c:pt>
                <c:pt idx="1">
                  <c:v>70165.469961879528</c:v>
                </c:pt>
                <c:pt idx="2">
                  <c:v>70128.993792517984</c:v>
                </c:pt>
                <c:pt idx="3">
                  <c:v>70082.825054617759</c:v>
                </c:pt>
                <c:pt idx="4">
                  <c:v>70019.59132808361</c:v>
                </c:pt>
                <c:pt idx="5">
                  <c:v>69946.130992900711</c:v>
                </c:pt>
                <c:pt idx="6">
                  <c:v>69858.366805362777</c:v>
                </c:pt>
                <c:pt idx="7">
                  <c:v>69756.884498116036</c:v>
                </c:pt>
                <c:pt idx="8">
                  <c:v>69639.953199989381</c:v>
                </c:pt>
                <c:pt idx="9">
                  <c:v>69507.106805453121</c:v>
                </c:pt>
                <c:pt idx="10">
                  <c:v>69355.07880586604</c:v>
                </c:pt>
                <c:pt idx="11">
                  <c:v>69186.078530528073</c:v>
                </c:pt>
                <c:pt idx="12">
                  <c:v>69002.037637097674</c:v>
                </c:pt>
                <c:pt idx="13">
                  <c:v>68802.414625116318</c:v>
                </c:pt>
                <c:pt idx="14">
                  <c:v>68587.778965888792</c:v>
                </c:pt>
                <c:pt idx="15">
                  <c:v>68358.232937961657</c:v>
                </c:pt>
                <c:pt idx="16">
                  <c:v>68114.952466768198</c:v>
                </c:pt>
                <c:pt idx="17">
                  <c:v>67859.860259881942</c:v>
                </c:pt>
                <c:pt idx="18">
                  <c:v>67594.724642266534</c:v>
                </c:pt>
                <c:pt idx="19">
                  <c:v>67320.66339894179</c:v>
                </c:pt>
                <c:pt idx="20">
                  <c:v>67034.537044182769</c:v>
                </c:pt>
                <c:pt idx="21">
                  <c:v>66739.083595687203</c:v>
                </c:pt>
                <c:pt idx="22">
                  <c:v>66435.029931102021</c:v>
                </c:pt>
                <c:pt idx="23">
                  <c:v>66125.086693770354</c:v>
                </c:pt>
                <c:pt idx="24">
                  <c:v>65804.569404229944</c:v>
                </c:pt>
                <c:pt idx="25">
                  <c:v>65476.859726977775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Tables!$G$5</c:f>
              <c:strCache>
                <c:ptCount val="1"/>
                <c:pt idx="0">
                  <c:v>Ten-Year Average Migration Variant (r)</c:v>
                </c:pt>
              </c:strCache>
            </c:strRef>
          </c:tx>
          <c:spPr>
            <a:ln w="25400">
              <a:solidFill>
                <a:srgbClr val="539DFF"/>
              </a:solidFill>
              <a:prstDash val="lgDash"/>
            </a:ln>
          </c:spPr>
          <c:marker>
            <c:symbol val="none"/>
          </c:marker>
          <c:val>
            <c:numRef>
              <c:f>Tables!$G$6:$G$31</c:f>
              <c:numCache>
                <c:formatCode>#,##0</c:formatCode>
                <c:ptCount val="26"/>
                <c:pt idx="0">
                  <c:v>70169</c:v>
                </c:pt>
                <c:pt idx="1">
                  <c:v>70248.153750097947</c:v>
                </c:pt>
                <c:pt idx="2">
                  <c:v>70336.934999282923</c:v>
                </c:pt>
                <c:pt idx="3">
                  <c:v>70428.643481146864</c:v>
                </c:pt>
                <c:pt idx="4">
                  <c:v>70514.610687619308</c:v>
                </c:pt>
                <c:pt idx="5">
                  <c:v>70601.836119769068</c:v>
                </c:pt>
                <c:pt idx="6">
                  <c:v>70687.045381306642</c:v>
                </c:pt>
                <c:pt idx="7">
                  <c:v>70770.866075624159</c:v>
                </c:pt>
                <c:pt idx="8">
                  <c:v>70851.42289996428</c:v>
                </c:pt>
                <c:pt idx="9">
                  <c:v>70925.112475624774</c:v>
                </c:pt>
                <c:pt idx="10">
                  <c:v>70985.886832012155</c:v>
                </c:pt>
                <c:pt idx="11">
                  <c:v>71034.083956761518</c:v>
                </c:pt>
                <c:pt idx="12">
                  <c:v>71069.705149391593</c:v>
                </c:pt>
                <c:pt idx="13">
                  <c:v>71091.696123640402</c:v>
                </c:pt>
                <c:pt idx="14">
                  <c:v>71101.539800324244</c:v>
                </c:pt>
                <c:pt idx="15">
                  <c:v>71099.986990304009</c:v>
                </c:pt>
                <c:pt idx="16">
                  <c:v>71088.363179958193</c:v>
                </c:pt>
                <c:pt idx="17">
                  <c:v>71069.211877009657</c:v>
                </c:pt>
                <c:pt idx="18">
                  <c:v>71044.154287120225</c:v>
                </c:pt>
                <c:pt idx="19">
                  <c:v>71015.375312286938</c:v>
                </c:pt>
                <c:pt idx="20">
                  <c:v>70980.422183649061</c:v>
                </c:pt>
                <c:pt idx="21">
                  <c:v>70941.841621625645</c:v>
                </c:pt>
                <c:pt idx="22">
                  <c:v>70900.388099372591</c:v>
                </c:pt>
                <c:pt idx="23">
                  <c:v>70858.850160123548</c:v>
                </c:pt>
                <c:pt idx="24">
                  <c:v>70815.771402063561</c:v>
                </c:pt>
                <c:pt idx="25">
                  <c:v>70773.864107842426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Tables!$H$5</c:f>
              <c:strCache>
                <c:ptCount val="1"/>
                <c:pt idx="0">
                  <c:v>Zero Migration Variant</c:v>
                </c:pt>
              </c:strCache>
            </c:strRef>
          </c:tx>
          <c:spPr>
            <a:ln w="25400">
              <a:solidFill>
                <a:srgbClr val="002D6A"/>
              </a:solidFill>
              <a:prstDash val="lgDash"/>
            </a:ln>
          </c:spPr>
          <c:marker>
            <c:symbol val="none"/>
          </c:marker>
          <c:val>
            <c:numRef>
              <c:f>Tables!$H$6:$H$31</c:f>
              <c:numCache>
                <c:formatCode>#,##0</c:formatCode>
                <c:ptCount val="26"/>
                <c:pt idx="0">
                  <c:v>70169</c:v>
                </c:pt>
                <c:pt idx="1">
                  <c:v>70131.080355265163</c:v>
                </c:pt>
                <c:pt idx="2">
                  <c:v>70102.760817997463</c:v>
                </c:pt>
                <c:pt idx="3">
                  <c:v>70079.915360824947</c:v>
                </c:pt>
                <c:pt idx="4">
                  <c:v>70053.724587761215</c:v>
                </c:pt>
                <c:pt idx="5">
                  <c:v>70031.40768852683</c:v>
                </c:pt>
                <c:pt idx="6">
                  <c:v>70010.761111467931</c:v>
                </c:pt>
                <c:pt idx="7">
                  <c:v>69994.190923582326</c:v>
                </c:pt>
                <c:pt idx="8">
                  <c:v>69979.668103886041</c:v>
                </c:pt>
                <c:pt idx="9">
                  <c:v>69963.487053767196</c:v>
                </c:pt>
                <c:pt idx="10">
                  <c:v>69940.883546371566</c:v>
                </c:pt>
                <c:pt idx="11">
                  <c:v>69914.714973666109</c:v>
                </c:pt>
                <c:pt idx="12">
                  <c:v>69885.91885915694</c:v>
                </c:pt>
                <c:pt idx="13">
                  <c:v>69853.239820586168</c:v>
                </c:pt>
                <c:pt idx="14">
                  <c:v>69816.597544081378</c:v>
                </c:pt>
                <c:pt idx="15">
                  <c:v>69774.824048494294</c:v>
                </c:pt>
                <c:pt idx="16">
                  <c:v>69728.3385654304</c:v>
                </c:pt>
                <c:pt idx="17">
                  <c:v>69679.036738483337</c:v>
                </c:pt>
                <c:pt idx="18">
                  <c:v>69628.815384643007</c:v>
                </c:pt>
                <c:pt idx="19">
                  <c:v>69579.826816299566</c:v>
                </c:pt>
                <c:pt idx="20">
                  <c:v>69526.977079428369</c:v>
                </c:pt>
                <c:pt idx="21">
                  <c:v>69472.214181289542</c:v>
                </c:pt>
                <c:pt idx="22">
                  <c:v>69416.436089416078</c:v>
                </c:pt>
                <c:pt idx="23">
                  <c:v>69362.36647338685</c:v>
                </c:pt>
                <c:pt idx="24">
                  <c:v>69308.752016050043</c:v>
                </c:pt>
                <c:pt idx="25">
                  <c:v>69258.344513793985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16896"/>
        <c:axId val="198818816"/>
      </c:lineChart>
      <c:catAx>
        <c:axId val="19881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40373871023131452"/>
              <c:y val="0.90334572490706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988188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988188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Population</a:t>
                </a:r>
              </a:p>
            </c:rich>
          </c:tx>
          <c:layout>
            <c:manualLayout>
              <c:xMode val="edge"/>
              <c:yMode val="edge"/>
              <c:x val="9.3457943925233638E-3"/>
              <c:y val="0.297397769516728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88168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140245787033633"/>
          <c:y val="1.858736059479554E-2"/>
          <c:w val="0.23925253268575075"/>
          <c:h val="0.9516728624535316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36053871640581"/>
          <c:y val="6.2963190694410781E-2"/>
          <c:w val="0.67837399489334971"/>
          <c:h val="0.65185420954213524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Data'!$E$3</c:f>
              <c:strCache>
                <c:ptCount val="1"/>
                <c:pt idx="0">
                  <c:v>Deaths</c:v>
                </c:pt>
              </c:strCache>
            </c:strRef>
          </c:tx>
          <c:spPr>
            <a:ln w="25400">
              <a:solidFill>
                <a:srgbClr val="004AAC"/>
              </a:solidFill>
              <a:prstDash val="solid"/>
            </a:ln>
          </c:spPr>
          <c:marker>
            <c:symbol val="none"/>
          </c:marker>
          <c:cat>
            <c:strRef>
              <c:f>'Graph Data'!$C$4:$C$28</c:f>
              <c:strCache>
                <c:ptCount val="25"/>
                <c:pt idx="0">
                  <c:v>2014-15</c:v>
                </c:pt>
                <c:pt idx="5">
                  <c:v>2019-20</c:v>
                </c:pt>
                <c:pt idx="10">
                  <c:v>2024-25</c:v>
                </c:pt>
                <c:pt idx="15">
                  <c:v>2029-30</c:v>
                </c:pt>
                <c:pt idx="20">
                  <c:v>2034-35</c:v>
                </c:pt>
                <c:pt idx="24">
                  <c:v>2038-39</c:v>
                </c:pt>
              </c:strCache>
            </c:strRef>
          </c:cat>
          <c:val>
            <c:numRef>
              <c:f>'Graph Data'!$E$4:$E$28</c:f>
              <c:numCache>
                <c:formatCode>#,##0</c:formatCode>
                <c:ptCount val="25"/>
                <c:pt idx="0">
                  <c:v>795.65935873529281</c:v>
                </c:pt>
                <c:pt idx="1">
                  <c:v>783.59073829098656</c:v>
                </c:pt>
                <c:pt idx="2">
                  <c:v>779.61189182535873</c:v>
                </c:pt>
                <c:pt idx="3">
                  <c:v>783.7951639643926</c:v>
                </c:pt>
                <c:pt idx="4">
                  <c:v>782.06819143648988</c:v>
                </c:pt>
                <c:pt idx="5">
                  <c:v>783.95416473335217</c:v>
                </c:pt>
                <c:pt idx="6">
                  <c:v>783.85133348921079</c:v>
                </c:pt>
                <c:pt idx="7">
                  <c:v>785.58500543169941</c:v>
                </c:pt>
                <c:pt idx="8">
                  <c:v>787.59803107819221</c:v>
                </c:pt>
                <c:pt idx="9">
                  <c:v>793.27774258647696</c:v>
                </c:pt>
                <c:pt idx="10">
                  <c:v>798.42318561028571</c:v>
                </c:pt>
                <c:pt idx="11">
                  <c:v>802.61644113168836</c:v>
                </c:pt>
                <c:pt idx="12">
                  <c:v>808.49362255054666</c:v>
                </c:pt>
                <c:pt idx="13">
                  <c:v>815.14096455038145</c:v>
                </c:pt>
                <c:pt idx="14">
                  <c:v>822.27420870776132</c:v>
                </c:pt>
                <c:pt idx="15">
                  <c:v>829.44754424824328</c:v>
                </c:pt>
                <c:pt idx="16">
                  <c:v>835.90691741306114</c:v>
                </c:pt>
                <c:pt idx="17">
                  <c:v>842.51125425263217</c:v>
                </c:pt>
                <c:pt idx="18">
                  <c:v>848.49839116871988</c:v>
                </c:pt>
                <c:pt idx="19">
                  <c:v>856.92060704000437</c:v>
                </c:pt>
                <c:pt idx="20">
                  <c:v>863.35344923528464</c:v>
                </c:pt>
                <c:pt idx="21">
                  <c:v>870.2100759860075</c:v>
                </c:pt>
                <c:pt idx="22">
                  <c:v>875.23707170322746</c:v>
                </c:pt>
                <c:pt idx="23">
                  <c:v>881.78594894600542</c:v>
                </c:pt>
                <c:pt idx="24">
                  <c:v>885.52698598953953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Data'!$D$3</c:f>
              <c:strCache>
                <c:ptCount val="1"/>
                <c:pt idx="0">
                  <c:v>Births</c:v>
                </c:pt>
              </c:strCache>
            </c:strRef>
          </c:tx>
          <c:spPr>
            <a:ln w="25400">
              <a:solidFill>
                <a:srgbClr val="3189FF"/>
              </a:solidFill>
              <a:prstDash val="solid"/>
            </a:ln>
          </c:spPr>
          <c:marker>
            <c:symbol val="none"/>
          </c:marker>
          <c:cat>
            <c:strRef>
              <c:f>'Graph Data'!$C$4:$C$28</c:f>
              <c:strCache>
                <c:ptCount val="25"/>
                <c:pt idx="0">
                  <c:v>2014-15</c:v>
                </c:pt>
                <c:pt idx="5">
                  <c:v>2019-20</c:v>
                </c:pt>
                <c:pt idx="10">
                  <c:v>2024-25</c:v>
                </c:pt>
                <c:pt idx="15">
                  <c:v>2029-30</c:v>
                </c:pt>
                <c:pt idx="20">
                  <c:v>2034-35</c:v>
                </c:pt>
                <c:pt idx="24">
                  <c:v>2038-39</c:v>
                </c:pt>
              </c:strCache>
            </c:strRef>
          </c:cat>
          <c:val>
            <c:numRef>
              <c:f>'Graph Data'!$D$4:$D$28</c:f>
              <c:numCache>
                <c:formatCode>#,##0</c:formatCode>
                <c:ptCount val="25"/>
                <c:pt idx="0">
                  <c:v>757.65476061483844</c:v>
                </c:pt>
                <c:pt idx="1">
                  <c:v>753.68624549870901</c:v>
                </c:pt>
                <c:pt idx="2">
                  <c:v>751.14097285352966</c:v>
                </c:pt>
                <c:pt idx="3">
                  <c:v>748.25723300088589</c:v>
                </c:pt>
                <c:pt idx="4">
                  <c:v>746.43700572822274</c:v>
                </c:pt>
                <c:pt idx="5">
                  <c:v>744.82510243749311</c:v>
                </c:pt>
                <c:pt idx="6">
                  <c:v>741.7878123377676</c:v>
                </c:pt>
                <c:pt idx="7">
                  <c:v>738.73237294268711</c:v>
                </c:pt>
                <c:pt idx="8">
                  <c:v>732.45563167484977</c:v>
                </c:pt>
                <c:pt idx="9">
                  <c:v>724.05271810637964</c:v>
                </c:pt>
                <c:pt idx="10">
                  <c:v>715.57627857204443</c:v>
                </c:pt>
                <c:pt idx="11">
                  <c:v>706.40515222484532</c:v>
                </c:pt>
                <c:pt idx="12">
                  <c:v>698.05136875472988</c:v>
                </c:pt>
                <c:pt idx="13">
                  <c:v>691.96979533685885</c:v>
                </c:pt>
                <c:pt idx="14">
                  <c:v>687.16066822805988</c:v>
                </c:pt>
                <c:pt idx="15">
                  <c:v>683.66388177656052</c:v>
                </c:pt>
                <c:pt idx="16">
                  <c:v>681.96966989901307</c:v>
                </c:pt>
                <c:pt idx="17">
                  <c:v>681.93831415664579</c:v>
                </c:pt>
                <c:pt idx="18">
                  <c:v>683.30192051850008</c:v>
                </c:pt>
                <c:pt idx="19">
                  <c:v>684.55172882136355</c:v>
                </c:pt>
                <c:pt idx="20">
                  <c:v>686.11264765303349</c:v>
                </c:pt>
                <c:pt idx="21">
                  <c:v>688.61846581097996</c:v>
                </c:pt>
                <c:pt idx="22">
                  <c:v>691.82944782495383</c:v>
                </c:pt>
                <c:pt idx="23">
                  <c:v>694.94973643993694</c:v>
                </c:pt>
                <c:pt idx="24">
                  <c:v>697.75610183550509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6224"/>
        <c:axId val="198838144"/>
      </c:lineChart>
      <c:catAx>
        <c:axId val="19883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4158968761067528"/>
              <c:y val="0.903706814425974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98838144"/>
        <c:crossesAt val="0"/>
        <c:auto val="1"/>
        <c:lblAlgn val="ctr"/>
        <c:lblOffset val="60"/>
        <c:tickLblSkip val="1"/>
        <c:tickMarkSkip val="1"/>
        <c:noMultiLvlLbl val="0"/>
      </c:catAx>
      <c:valAx>
        <c:axId val="19883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88362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7937522135056"/>
          <c:y val="0.14074112958102458"/>
          <c:w val="0.16081350274838568"/>
          <c:h val="0.333334499854184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96340107617728E-2"/>
          <c:y val="5.7432432432432436E-2"/>
          <c:w val="0.70309778983412641"/>
          <c:h val="0.68243243243243246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Data'!$F$3</c:f>
              <c:strCache>
                <c:ptCount val="1"/>
                <c:pt idx="0">
                  <c:v>Natural Change</c:v>
                </c:pt>
              </c:strCache>
            </c:strRef>
          </c:tx>
          <c:spPr>
            <a:ln w="25400">
              <a:solidFill>
                <a:srgbClr val="002D6A"/>
              </a:solidFill>
              <a:prstDash val="solid"/>
            </a:ln>
          </c:spPr>
          <c:marker>
            <c:symbol val="none"/>
          </c:marker>
          <c:cat>
            <c:strRef>
              <c:f>'Graph Data'!$C$4:$C$28</c:f>
              <c:strCache>
                <c:ptCount val="25"/>
                <c:pt idx="0">
                  <c:v>2014-15</c:v>
                </c:pt>
                <c:pt idx="5">
                  <c:v>2019-20</c:v>
                </c:pt>
                <c:pt idx="10">
                  <c:v>2024-25</c:v>
                </c:pt>
                <c:pt idx="15">
                  <c:v>2029-30</c:v>
                </c:pt>
                <c:pt idx="20">
                  <c:v>2034-35</c:v>
                </c:pt>
                <c:pt idx="24">
                  <c:v>2038-39</c:v>
                </c:pt>
              </c:strCache>
            </c:strRef>
          </c:cat>
          <c:val>
            <c:numRef>
              <c:f>'Graph Data'!$F$4:$F$28</c:f>
              <c:numCache>
                <c:formatCode>#,##0</c:formatCode>
                <c:ptCount val="25"/>
                <c:pt idx="0">
                  <c:v>-38.004598120454375</c:v>
                </c:pt>
                <c:pt idx="1">
                  <c:v>-29.904492792277551</c:v>
                </c:pt>
                <c:pt idx="2">
                  <c:v>-28.470918971829065</c:v>
                </c:pt>
                <c:pt idx="3">
                  <c:v>-35.53793096350671</c:v>
                </c:pt>
                <c:pt idx="4">
                  <c:v>-35.631185708267139</c:v>
                </c:pt>
                <c:pt idx="5">
                  <c:v>-39.129062295859057</c:v>
                </c:pt>
                <c:pt idx="6">
                  <c:v>-42.063521151443183</c:v>
                </c:pt>
                <c:pt idx="7">
                  <c:v>-46.852632489012308</c:v>
                </c:pt>
                <c:pt idx="8">
                  <c:v>-55.142399403342438</c:v>
                </c:pt>
                <c:pt idx="9">
                  <c:v>-69.225024480097318</c:v>
                </c:pt>
                <c:pt idx="10">
                  <c:v>-82.846907038241284</c:v>
                </c:pt>
                <c:pt idx="11">
                  <c:v>-96.211288906843038</c:v>
                </c:pt>
                <c:pt idx="12">
                  <c:v>-110.44225379581678</c:v>
                </c:pt>
                <c:pt idx="13">
                  <c:v>-123.1711692135226</c:v>
                </c:pt>
                <c:pt idx="14">
                  <c:v>-135.11354047970144</c:v>
                </c:pt>
                <c:pt idx="15">
                  <c:v>-145.78366247168276</c:v>
                </c:pt>
                <c:pt idx="16">
                  <c:v>-153.93724751404807</c:v>
                </c:pt>
                <c:pt idx="17">
                  <c:v>-160.57294009598638</c:v>
                </c:pt>
                <c:pt idx="18">
                  <c:v>-165.19647065021979</c:v>
                </c:pt>
                <c:pt idx="19">
                  <c:v>-172.36887821864082</c:v>
                </c:pt>
                <c:pt idx="20">
                  <c:v>-177.24080158225115</c:v>
                </c:pt>
                <c:pt idx="21">
                  <c:v>-181.59161017502754</c:v>
                </c:pt>
                <c:pt idx="22">
                  <c:v>-183.40762387827363</c:v>
                </c:pt>
                <c:pt idx="23">
                  <c:v>-186.83621250606848</c:v>
                </c:pt>
                <c:pt idx="24">
                  <c:v>-187.77088415403443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Data'!$I$3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25400">
              <a:solidFill>
                <a:srgbClr val="539DFF"/>
              </a:solidFill>
              <a:prstDash val="solid"/>
            </a:ln>
          </c:spPr>
          <c:marker>
            <c:symbol val="none"/>
          </c:marker>
          <c:cat>
            <c:strRef>
              <c:f>'Graph Data'!$C$4:$C$28</c:f>
              <c:strCache>
                <c:ptCount val="25"/>
                <c:pt idx="0">
                  <c:v>2014-15</c:v>
                </c:pt>
                <c:pt idx="5">
                  <c:v>2019-20</c:v>
                </c:pt>
                <c:pt idx="10">
                  <c:v>2024-25</c:v>
                </c:pt>
                <c:pt idx="15">
                  <c:v>2029-30</c:v>
                </c:pt>
                <c:pt idx="20">
                  <c:v>2034-35</c:v>
                </c:pt>
                <c:pt idx="24">
                  <c:v>2038-39</c:v>
                </c:pt>
              </c:strCache>
            </c:strRef>
          </c:cat>
          <c:val>
            <c:numRef>
              <c:f>'Graph Data'!$I$4:$I$28</c:f>
              <c:numCache>
                <c:formatCode>#,##0</c:formatCode>
                <c:ptCount val="25"/>
                <c:pt idx="0">
                  <c:v>34.474559999998576</c:v>
                </c:pt>
                <c:pt idx="1">
                  <c:v>34.474559999999428</c:v>
                </c:pt>
                <c:pt idx="2">
                  <c:v>34.474559999999897</c:v>
                </c:pt>
                <c:pt idx="3">
                  <c:v>34.474559999999016</c:v>
                </c:pt>
                <c:pt idx="4">
                  <c:v>34.474559999998547</c:v>
                </c:pt>
                <c:pt idx="5">
                  <c:v>34.47456000000075</c:v>
                </c:pt>
                <c:pt idx="6">
                  <c:v>34.474559999996302</c:v>
                </c:pt>
                <c:pt idx="7">
                  <c:v>34.474560000000835</c:v>
                </c:pt>
                <c:pt idx="8">
                  <c:v>34.474560000000807</c:v>
                </c:pt>
                <c:pt idx="9">
                  <c:v>34.474560000000366</c:v>
                </c:pt>
                <c:pt idx="10">
                  <c:v>34.474559999999954</c:v>
                </c:pt>
                <c:pt idx="11">
                  <c:v>34.474560000001276</c:v>
                </c:pt>
                <c:pt idx="12">
                  <c:v>34.474560000000835</c:v>
                </c:pt>
                <c:pt idx="13">
                  <c:v>34.47455999999714</c:v>
                </c:pt>
                <c:pt idx="14">
                  <c:v>34.474559999999443</c:v>
                </c:pt>
                <c:pt idx="15">
                  <c:v>34.474560000001262</c:v>
                </c:pt>
                <c:pt idx="16">
                  <c:v>34.47456000000173</c:v>
                </c:pt>
                <c:pt idx="17">
                  <c:v>34.474560000001304</c:v>
                </c:pt>
                <c:pt idx="18">
                  <c:v>34.474559999998988</c:v>
                </c:pt>
                <c:pt idx="19">
                  <c:v>34.474559999998561</c:v>
                </c:pt>
                <c:pt idx="20">
                  <c:v>34.474560000001247</c:v>
                </c:pt>
                <c:pt idx="21">
                  <c:v>34.47456000000264</c:v>
                </c:pt>
                <c:pt idx="22">
                  <c:v>34.474559999998078</c:v>
                </c:pt>
                <c:pt idx="23">
                  <c:v>34.474559999999443</c:v>
                </c:pt>
                <c:pt idx="24">
                  <c:v>34.474560000001318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79488"/>
        <c:axId val="198881664"/>
      </c:lineChart>
      <c:catAx>
        <c:axId val="19887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41712280500456567"/>
              <c:y val="0.91216216216216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98881664"/>
        <c:crosses val="autoZero"/>
        <c:auto val="1"/>
        <c:lblAlgn val="ctr"/>
        <c:lblOffset val="60"/>
        <c:tickLblSkip val="1"/>
        <c:tickMarkSkip val="1"/>
        <c:noMultiLvlLbl val="0"/>
      </c:catAx>
      <c:valAx>
        <c:axId val="19888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88794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661928870912"/>
          <c:y val="0.11486486486486487"/>
          <c:w val="0.18032825131831198"/>
          <c:h val="0.3040540540540540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58983666061703E-2"/>
          <c:y val="7.4576271186440682E-2"/>
          <c:w val="0.82577132486388383"/>
          <c:h val="0.66440677966101691"/>
        </c:manualLayout>
      </c:layout>
      <c:lineChart>
        <c:grouping val="standard"/>
        <c:varyColors val="0"/>
        <c:ser>
          <c:idx val="2"/>
          <c:order val="0"/>
          <c:tx>
            <c:strRef>
              <c:f>'Graph Data'!$L$3</c:f>
              <c:strCache>
                <c:ptCount val="1"/>
                <c:pt idx="0">
                  <c:v>TFR</c:v>
                </c:pt>
              </c:strCache>
            </c:strRef>
          </c:tx>
          <c:spPr>
            <a:ln w="25400">
              <a:solidFill>
                <a:srgbClr val="539DFF"/>
              </a:solidFill>
              <a:prstDash val="solid"/>
            </a:ln>
          </c:spPr>
          <c:marker>
            <c:symbol val="none"/>
          </c:marker>
          <c:cat>
            <c:strRef>
              <c:f>'Graph Data'!$C$4:$C$28</c:f>
              <c:strCache>
                <c:ptCount val="25"/>
                <c:pt idx="0">
                  <c:v>2014-15</c:v>
                </c:pt>
                <c:pt idx="5">
                  <c:v>2019-20</c:v>
                </c:pt>
                <c:pt idx="10">
                  <c:v>2024-25</c:v>
                </c:pt>
                <c:pt idx="15">
                  <c:v>2029-30</c:v>
                </c:pt>
                <c:pt idx="20">
                  <c:v>2034-35</c:v>
                </c:pt>
                <c:pt idx="24">
                  <c:v>2038-39</c:v>
                </c:pt>
              </c:strCache>
            </c:strRef>
          </c:cat>
          <c:val>
            <c:numRef>
              <c:f>'Graph Data'!$L$4:$L$28</c:f>
              <c:numCache>
                <c:formatCode>#,##0.00</c:formatCode>
                <c:ptCount val="25"/>
                <c:pt idx="0">
                  <c:v>2.123587425720781</c:v>
                </c:pt>
                <c:pt idx="1">
                  <c:v>2.1212406258969563</c:v>
                </c:pt>
                <c:pt idx="2">
                  <c:v>2.1256334670479604</c:v>
                </c:pt>
                <c:pt idx="3">
                  <c:v>2.1322978331387277</c:v>
                </c:pt>
                <c:pt idx="4">
                  <c:v>2.1460869137544476</c:v>
                </c:pt>
                <c:pt idx="5">
                  <c:v>2.1638246010118358</c:v>
                </c:pt>
                <c:pt idx="6">
                  <c:v>2.183639498008068</c:v>
                </c:pt>
                <c:pt idx="7">
                  <c:v>2.206649009852665</c:v>
                </c:pt>
                <c:pt idx="8">
                  <c:v>2.2226426539610187</c:v>
                </c:pt>
                <c:pt idx="9">
                  <c:v>2.2311686381590174</c:v>
                </c:pt>
                <c:pt idx="10">
                  <c:v>2.2361340070758766</c:v>
                </c:pt>
                <c:pt idx="11">
                  <c:v>2.2372528602122506</c:v>
                </c:pt>
                <c:pt idx="12">
                  <c:v>2.2368562068962392</c:v>
                </c:pt>
                <c:pt idx="13">
                  <c:v>2.2369665464747697</c:v>
                </c:pt>
                <c:pt idx="14">
                  <c:v>2.2378001767631379</c:v>
                </c:pt>
                <c:pt idx="15">
                  <c:v>2.2390461499825141</c:v>
                </c:pt>
                <c:pt idx="16">
                  <c:v>2.2414389291337775</c:v>
                </c:pt>
                <c:pt idx="17">
                  <c:v>2.2439110085806644</c:v>
                </c:pt>
                <c:pt idx="18">
                  <c:v>2.2459730224398862</c:v>
                </c:pt>
                <c:pt idx="19">
                  <c:v>2.2468036814645287</c:v>
                </c:pt>
                <c:pt idx="20">
                  <c:v>2.2470990202104724</c:v>
                </c:pt>
                <c:pt idx="21">
                  <c:v>2.2473088618851431</c:v>
                </c:pt>
                <c:pt idx="22">
                  <c:v>2.247721529043007</c:v>
                </c:pt>
                <c:pt idx="23">
                  <c:v>2.2478184366177842</c:v>
                </c:pt>
                <c:pt idx="24">
                  <c:v>2.2478152154589277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75840"/>
        <c:axId val="205477760"/>
      </c:lineChart>
      <c:catAx>
        <c:axId val="20547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47186932849364793"/>
              <c:y val="0.90508474576271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5477760"/>
        <c:crossesAt val="0"/>
        <c:auto val="1"/>
        <c:lblAlgn val="ctr"/>
        <c:lblOffset val="60"/>
        <c:tickLblSkip val="1"/>
        <c:tickMarkSkip val="1"/>
        <c:noMultiLvlLbl val="0"/>
      </c:catAx>
      <c:valAx>
        <c:axId val="20547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54758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Tables!$B$3" fmlaRange="Lookups!$E$3:$E$24" noThreeD="1" val="13"/>
</file>

<file path=xl/ctrlProps/ctrlProp2.xml><?xml version="1.0" encoding="utf-8"?>
<formControlPr xmlns="http://schemas.microsoft.com/office/spreadsheetml/2009/9/main" objectType="Drop" dropStyle="combo" dx="16" fmlaLink="Tables!$B$3" fmlaRange="Lookups!$E$3:$E$24" noThreeD="1" val="12"/>
</file>

<file path=xl/ctrlProps/ctrlProp3.xml><?xml version="1.0" encoding="utf-8"?>
<formControlPr xmlns="http://schemas.microsoft.com/office/spreadsheetml/2009/9/main" objectType="Drop" dropStyle="combo" dx="16" fmlaLink="$B$3" fmlaRange="Lookups!$C$3:$C$24" noThreeD="1" val="0"/>
</file>

<file path=xl/ctrlProps/ctrlProp4.xml><?xml version="1.0" encoding="utf-8"?>
<formControlPr xmlns="http://schemas.microsoft.com/office/spreadsheetml/2009/9/main" objectType="Drop" dropStyle="combo" dx="16" fmlaLink="Tables!$B$3" fmlaRange="Lookups!$C$3:$C$24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104775</xdr:rowOff>
    </xdr:from>
    <xdr:to>
      <xdr:col>3</xdr:col>
      <xdr:colOff>104775</xdr:colOff>
      <xdr:row>5</xdr:row>
      <xdr:rowOff>47625</xdr:rowOff>
    </xdr:to>
    <xdr:pic>
      <xdr:nvPicPr>
        <xdr:cNvPr id="2" name="Picture 1" descr="Statistics for Wal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2486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0</xdr:row>
      <xdr:rowOff>66675</xdr:rowOff>
    </xdr:from>
    <xdr:to>
      <xdr:col>9</xdr:col>
      <xdr:colOff>419100</xdr:colOff>
      <xdr:row>5</xdr:row>
      <xdr:rowOff>66675</xdr:rowOff>
    </xdr:to>
    <xdr:pic>
      <xdr:nvPicPr>
        <xdr:cNvPr id="3" name="Picture 2" descr="National Statistics kitemar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6667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11</xdr:col>
      <xdr:colOff>209550</xdr:colOff>
      <xdr:row>32</xdr:row>
      <xdr:rowOff>85725</xdr:rowOff>
    </xdr:to>
    <xdr:sp macro="" textlink="">
      <xdr:nvSpPr>
        <xdr:cNvPr id="4" name="Text Box 1" descr="Statistician: Josh Dixon / Cath Roberts&#10;Tel: 029 2082 6710 / 5033&#10;E-mail: stats.healthinfo@wales.gsi.gov.uk&#10;Next update: No longer updated&#10;Twitter: www.twitter.com/statisticswales&#10;www.twitter.com/ystadegaucymru"/>
        <xdr:cNvSpPr txBox="1">
          <a:spLocks noChangeArrowheads="1"/>
        </xdr:cNvSpPr>
      </xdr:nvSpPr>
      <xdr:spPr bwMode="auto">
        <a:xfrm>
          <a:off x="0" y="5181600"/>
          <a:ext cx="6915150" cy="2190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Statistician: 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Alan Jackson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Tel: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029 2082 5058  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E-mail: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stats.popcensus@wales.gsi.gov.uk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Next update: 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longer updated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Twitter: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www.twitter.com/statisticswales | www.twitter.com/ystadegaucymru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66675</xdr:colOff>
      <xdr:row>36</xdr:row>
      <xdr:rowOff>142875</xdr:rowOff>
    </xdr:from>
    <xdr:ext cx="1539875" cy="762000"/>
    <xdr:pic>
      <xdr:nvPicPr>
        <xdr:cNvPr id="5" name="Picture 5" descr="Open Government Licence 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010275"/>
          <a:ext cx="1539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22</xdr:row>
      <xdr:rowOff>57150</xdr:rowOff>
    </xdr:from>
    <xdr:ext cx="7115175" cy="1657350"/>
    <xdr:pic>
      <xdr:nvPicPr>
        <xdr:cNvPr id="6" name="Picture 2" descr="General contact details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71151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38100</xdr:rowOff>
        </xdr:from>
        <xdr:to>
          <xdr:col>2</xdr:col>
          <xdr:colOff>38100</xdr:colOff>
          <xdr:row>0</xdr:row>
          <xdr:rowOff>238125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47625</xdr:rowOff>
    </xdr:from>
    <xdr:to>
      <xdr:col>9</xdr:col>
      <xdr:colOff>152400</xdr:colOff>
      <xdr:row>17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104774</xdr:colOff>
      <xdr:row>19</xdr:row>
      <xdr:rowOff>47625</xdr:rowOff>
    </xdr:from>
    <xdr:to>
      <xdr:col>8</xdr:col>
      <xdr:colOff>228599</xdr:colOff>
      <xdr:row>32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8</xdr:col>
      <xdr:colOff>171450</xdr:colOff>
      <xdr:row>48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7</xdr:col>
      <xdr:colOff>676275</xdr:colOff>
      <xdr:row>64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47625</xdr:rowOff>
    </xdr:from>
    <xdr:to>
      <xdr:col>8</xdr:col>
      <xdr:colOff>133350</xdr:colOff>
      <xdr:row>82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38100</xdr:rowOff>
        </xdr:from>
        <xdr:to>
          <xdr:col>3</xdr:col>
          <xdr:colOff>266700</xdr:colOff>
          <xdr:row>0</xdr:row>
          <xdr:rowOff>238125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742950</xdr:colOff>
          <xdr:row>3</xdr:row>
          <xdr:rowOff>9525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38100</xdr:rowOff>
    </xdr:from>
    <xdr:to>
      <xdr:col>7</xdr:col>
      <xdr:colOff>561975</xdr:colOff>
      <xdr:row>15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19</xdr:row>
      <xdr:rowOff>28575</xdr:rowOff>
    </xdr:from>
    <xdr:to>
      <xdr:col>7</xdr:col>
      <xdr:colOff>619125</xdr:colOff>
      <xdr:row>32</xdr:row>
      <xdr:rowOff>123825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7</xdr:col>
      <xdr:colOff>657225</xdr:colOff>
      <xdr:row>48</xdr:row>
      <xdr:rowOff>152400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7</xdr:col>
      <xdr:colOff>676275</xdr:colOff>
      <xdr:row>64</xdr:row>
      <xdr:rowOff>142875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47625</xdr:rowOff>
    </xdr:from>
    <xdr:to>
      <xdr:col>7</xdr:col>
      <xdr:colOff>714375</xdr:colOff>
      <xdr:row>80</xdr:row>
      <xdr:rowOff>171450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38100</xdr:rowOff>
        </xdr:from>
        <xdr:to>
          <xdr:col>2</xdr:col>
          <xdr:colOff>266700</xdr:colOff>
          <xdr:row>0</xdr:row>
          <xdr:rowOff>238125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s1\AppData\Local\Microsoft\Windows\Temporary%20Internet%20Files\Content.Outlook\KCJJJGS2\Demography%20-%20Local%20Authority%20Population%20Projections%20for%20Wales%20(2014-based)%20-%20Further%20Resul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UAs"/>
      <sheetName val="Principal"/>
      <sheetName val="LowVariant"/>
      <sheetName val="HighVariant"/>
      <sheetName val="TenYear"/>
      <sheetName val="ZeroMig"/>
      <sheetName val="Graph Data"/>
      <sheetName val="Tables"/>
      <sheetName val="Charts"/>
      <sheetName val="Tablau"/>
      <sheetName val="Siartiau"/>
    </sheetNames>
    <sheetDataSet>
      <sheetData sheetId="0">
        <row r="1">
          <cell r="A1" t="str">
            <v>AreaCode</v>
          </cell>
          <cell r="B1" t="str">
            <v>AreaDescription</v>
          </cell>
          <cell r="C1" t="str">
            <v>POPGROUP/HGW Code</v>
          </cell>
          <cell r="D1" t="str">
            <v>WelshAreaDescription</v>
          </cell>
        </row>
        <row r="2">
          <cell r="A2">
            <v>512</v>
          </cell>
          <cell r="B2" t="str">
            <v>Isle of Anglesey</v>
          </cell>
          <cell r="C2" t="str">
            <v>IOA</v>
          </cell>
          <cell r="D2" t="str">
            <v>Ynys Môn</v>
          </cell>
        </row>
        <row r="3">
          <cell r="A3">
            <v>514</v>
          </cell>
          <cell r="B3" t="str">
            <v>Gwynedd</v>
          </cell>
          <cell r="C3" t="str">
            <v>Gwyn</v>
          </cell>
          <cell r="D3" t="str">
            <v>Gwynedd</v>
          </cell>
        </row>
        <row r="4">
          <cell r="A4">
            <v>516</v>
          </cell>
          <cell r="B4" t="str">
            <v>Conwy</v>
          </cell>
          <cell r="C4" t="str">
            <v>Conwy</v>
          </cell>
          <cell r="D4" t="str">
            <v>Conwy</v>
          </cell>
        </row>
        <row r="5">
          <cell r="A5">
            <v>518</v>
          </cell>
          <cell r="B5" t="str">
            <v>Denbighshire</v>
          </cell>
          <cell r="C5" t="str">
            <v>Denb</v>
          </cell>
          <cell r="D5" t="str">
            <v>Sir Ddinbych</v>
          </cell>
        </row>
        <row r="6">
          <cell r="A6">
            <v>520</v>
          </cell>
          <cell r="B6" t="str">
            <v>Flintshire</v>
          </cell>
          <cell r="C6" t="str">
            <v>Flint</v>
          </cell>
          <cell r="D6" t="str">
            <v>Sir y Fflint</v>
          </cell>
        </row>
        <row r="7">
          <cell r="A7">
            <v>522</v>
          </cell>
          <cell r="B7" t="str">
            <v>Wrexham</v>
          </cell>
          <cell r="C7" t="str">
            <v>Wrex</v>
          </cell>
          <cell r="D7" t="str">
            <v>Wrecsam</v>
          </cell>
        </row>
        <row r="8">
          <cell r="A8">
            <v>524</v>
          </cell>
          <cell r="B8" t="str">
            <v>Powys</v>
          </cell>
          <cell r="C8" t="str">
            <v>Powys</v>
          </cell>
          <cell r="D8" t="str">
            <v>Powys</v>
          </cell>
        </row>
        <row r="9">
          <cell r="A9">
            <v>526</v>
          </cell>
          <cell r="B9" t="str">
            <v>Ceredigion</v>
          </cell>
          <cell r="C9" t="str">
            <v>Cere</v>
          </cell>
          <cell r="D9" t="str">
            <v>Ceredigion</v>
          </cell>
        </row>
        <row r="10">
          <cell r="A10">
            <v>528</v>
          </cell>
          <cell r="B10" t="str">
            <v>Pembrokeshire</v>
          </cell>
          <cell r="C10" t="str">
            <v>Pemb</v>
          </cell>
          <cell r="D10" t="str">
            <v>Sir Benfro</v>
          </cell>
        </row>
        <row r="11">
          <cell r="A11">
            <v>530</v>
          </cell>
          <cell r="B11" t="str">
            <v>Carmarthenshire</v>
          </cell>
          <cell r="C11" t="str">
            <v>Carm</v>
          </cell>
          <cell r="D11" t="str">
            <v>Sir Gaerfyrddin</v>
          </cell>
        </row>
        <row r="12">
          <cell r="A12">
            <v>532</v>
          </cell>
          <cell r="B12" t="str">
            <v>Swansea</v>
          </cell>
          <cell r="C12" t="str">
            <v>Swan</v>
          </cell>
          <cell r="D12" t="str">
            <v>Abertawe</v>
          </cell>
        </row>
        <row r="13">
          <cell r="A13">
            <v>534</v>
          </cell>
          <cell r="B13" t="str">
            <v>Neath Port Talbot</v>
          </cell>
          <cell r="C13" t="str">
            <v>NPT</v>
          </cell>
          <cell r="D13" t="str">
            <v>Castell-nedd Port Talbot</v>
          </cell>
        </row>
        <row r="14">
          <cell r="A14">
            <v>536</v>
          </cell>
          <cell r="B14" t="str">
            <v>Bridgend</v>
          </cell>
          <cell r="C14" t="str">
            <v>Brid</v>
          </cell>
          <cell r="D14" t="str">
            <v>Pen-y-bont ar Ogwr</v>
          </cell>
        </row>
        <row r="15">
          <cell r="A15">
            <v>538</v>
          </cell>
          <cell r="B15" t="str">
            <v>The Vale of Glamorgan</v>
          </cell>
          <cell r="C15" t="str">
            <v>Vale</v>
          </cell>
          <cell r="D15" t="str">
            <v>Bro Morgannwg</v>
          </cell>
        </row>
        <row r="16">
          <cell r="A16">
            <v>540</v>
          </cell>
          <cell r="B16" t="str">
            <v>Rhondda Cynon Taf</v>
          </cell>
          <cell r="C16" t="str">
            <v>RCT</v>
          </cell>
          <cell r="D16" t="str">
            <v>Rhondda Cynon Taf</v>
          </cell>
        </row>
        <row r="17">
          <cell r="A17">
            <v>542</v>
          </cell>
          <cell r="B17" t="str">
            <v>Merthyr Tydfil</v>
          </cell>
          <cell r="C17" t="str">
            <v>Merth</v>
          </cell>
          <cell r="D17" t="str">
            <v>Merthyr Tudful</v>
          </cell>
        </row>
        <row r="18">
          <cell r="A18">
            <v>544</v>
          </cell>
          <cell r="B18" t="str">
            <v>Caerphilly</v>
          </cell>
          <cell r="C18" t="str">
            <v>Caer</v>
          </cell>
          <cell r="D18" t="str">
            <v>Caerffili</v>
          </cell>
        </row>
        <row r="19">
          <cell r="A19">
            <v>545</v>
          </cell>
          <cell r="B19" t="str">
            <v>Blaenau Gwent</v>
          </cell>
          <cell r="C19" t="str">
            <v>Blae</v>
          </cell>
          <cell r="D19" t="str">
            <v>Blaenau Gwent</v>
          </cell>
        </row>
        <row r="20">
          <cell r="A20">
            <v>546</v>
          </cell>
          <cell r="B20" t="str">
            <v>Torfaen</v>
          </cell>
          <cell r="C20" t="str">
            <v>Torf</v>
          </cell>
          <cell r="D20" t="str">
            <v>Torfaen</v>
          </cell>
        </row>
        <row r="21">
          <cell r="A21">
            <v>548</v>
          </cell>
          <cell r="B21" t="str">
            <v>Monmouthshire</v>
          </cell>
          <cell r="C21" t="str">
            <v>Monm</v>
          </cell>
          <cell r="D21" t="str">
            <v>Sir Fynwy</v>
          </cell>
        </row>
        <row r="22">
          <cell r="A22">
            <v>550</v>
          </cell>
          <cell r="B22" t="str">
            <v>Newport</v>
          </cell>
          <cell r="C22" t="str">
            <v>Newp</v>
          </cell>
          <cell r="D22" t="str">
            <v>Casnewydd</v>
          </cell>
        </row>
        <row r="23">
          <cell r="A23">
            <v>552</v>
          </cell>
          <cell r="B23" t="str">
            <v>Cardiff</v>
          </cell>
          <cell r="C23" t="str">
            <v>Card</v>
          </cell>
          <cell r="D23" t="str">
            <v>Caerdydd</v>
          </cell>
        </row>
      </sheetData>
      <sheetData sheetId="1">
        <row r="2">
          <cell r="A2">
            <v>512</v>
          </cell>
          <cell r="B2" t="str">
            <v>IOA</v>
          </cell>
          <cell r="C2" t="str">
            <v>Stock</v>
          </cell>
          <cell r="D2" t="str">
            <v>Pop</v>
          </cell>
          <cell r="E2" t="str">
            <v>Total</v>
          </cell>
          <cell r="F2">
            <v>69913</v>
          </cell>
          <cell r="G2">
            <v>69962.946144350892</v>
          </cell>
          <cell r="H2">
            <v>70018.272219513427</v>
          </cell>
          <cell r="I2">
            <v>70074.550939605455</v>
          </cell>
          <cell r="J2">
            <v>70128.342659776099</v>
          </cell>
          <cell r="K2">
            <v>70177.839465874509</v>
          </cell>
          <cell r="L2">
            <v>70223.307636827827</v>
          </cell>
          <cell r="M2">
            <v>70255.958625135434</v>
          </cell>
          <cell r="N2">
            <v>70272.783012568383</v>
          </cell>
          <cell r="O2">
            <v>70273.857697955013</v>
          </cell>
          <cell r="P2">
            <v>70257.316184260941</v>
          </cell>
          <cell r="Q2">
            <v>70222.974958868843</v>
          </cell>
          <cell r="R2">
            <v>70169.180777997506</v>
          </cell>
          <cell r="S2">
            <v>70091.92096282923</v>
          </cell>
          <cell r="T2">
            <v>69993.444527610467</v>
          </cell>
          <cell r="U2">
            <v>69877.282175232453</v>
          </cell>
          <cell r="V2">
            <v>69743.126795179021</v>
          </cell>
          <cell r="W2">
            <v>69593.476556591297</v>
          </cell>
          <cell r="X2">
            <v>69429.64704056608</v>
          </cell>
          <cell r="Y2">
            <v>69252.371376226743</v>
          </cell>
          <cell r="Z2">
            <v>69064.900495952752</v>
          </cell>
          <cell r="AA2">
            <v>68871.775764350619</v>
          </cell>
          <cell r="AB2">
            <v>68673.468228578873</v>
          </cell>
          <cell r="AC2">
            <v>68470.060375475965</v>
          </cell>
          <cell r="AD2">
            <v>68262.517791411548</v>
          </cell>
          <cell r="AE2">
            <v>68053.172131764091</v>
          </cell>
        </row>
        <row r="3">
          <cell r="A3">
            <v>514</v>
          </cell>
          <cell r="B3" t="str">
            <v>Gwyn</v>
          </cell>
          <cell r="C3" t="str">
            <v>Stock</v>
          </cell>
          <cell r="D3" t="str">
            <v>Pop</v>
          </cell>
          <cell r="E3" t="str">
            <v>Total</v>
          </cell>
          <cell r="F3">
            <v>121523</v>
          </cell>
          <cell r="G3">
            <v>121803.48461056677</v>
          </cell>
          <cell r="H3">
            <v>122104.43568388438</v>
          </cell>
          <cell r="I3">
            <v>122424.71132654411</v>
          </cell>
          <cell r="J3">
            <v>122765.11198070909</v>
          </cell>
          <cell r="K3">
            <v>123125.95457247182</v>
          </cell>
          <cell r="L3">
            <v>123506.08717688848</v>
          </cell>
          <cell r="M3">
            <v>123904.60208095446</v>
          </cell>
          <cell r="N3">
            <v>124319.42010853312</v>
          </cell>
          <cell r="O3">
            <v>124749.7005127827</v>
          </cell>
          <cell r="P3">
            <v>125195.48431481527</v>
          </cell>
          <cell r="Q3">
            <v>125653.80714039029</v>
          </cell>
          <cell r="R3">
            <v>126121.99848743643</v>
          </cell>
          <cell r="S3">
            <v>126597.96198679604</v>
          </cell>
          <cell r="T3">
            <v>127076.65389818013</v>
          </cell>
          <cell r="U3">
            <v>127556.876002516</v>
          </cell>
          <cell r="V3">
            <v>128033.18814493794</v>
          </cell>
          <cell r="W3">
            <v>128501.91825075851</v>
          </cell>
          <cell r="X3">
            <v>128962.71227119006</v>
          </cell>
          <cell r="Y3">
            <v>129412.64507546539</v>
          </cell>
          <cell r="Z3">
            <v>129850.92409020434</v>
          </cell>
          <cell r="AA3">
            <v>130277.45367958193</v>
          </cell>
          <cell r="AB3">
            <v>130691.47229306334</v>
          </cell>
          <cell r="AC3">
            <v>131088.97796958644</v>
          </cell>
          <cell r="AD3">
            <v>131471.10180212045</v>
          </cell>
          <cell r="AE3">
            <v>131846.8124710703</v>
          </cell>
        </row>
        <row r="4">
          <cell r="A4">
            <v>516</v>
          </cell>
          <cell r="B4" t="str">
            <v>Conwy</v>
          </cell>
          <cell r="C4" t="str">
            <v>Stock</v>
          </cell>
          <cell r="D4" t="str">
            <v>Pop</v>
          </cell>
          <cell r="E4" t="str">
            <v>Total</v>
          </cell>
          <cell r="F4">
            <v>115326</v>
          </cell>
          <cell r="G4">
            <v>115461.3138599145</v>
          </cell>
          <cell r="H4">
            <v>115603.65260421208</v>
          </cell>
          <cell r="I4">
            <v>115753.11426466418</v>
          </cell>
          <cell r="J4">
            <v>115908.75937444545</v>
          </cell>
          <cell r="K4">
            <v>116065.36045485448</v>
          </cell>
          <cell r="L4">
            <v>116217.36672108079</v>
          </cell>
          <cell r="M4">
            <v>116362.25670808571</v>
          </cell>
          <cell r="N4">
            <v>116494.25114286496</v>
          </cell>
          <cell r="O4">
            <v>116610.8353272034</v>
          </cell>
          <cell r="P4">
            <v>116708.11218633314</v>
          </cell>
          <cell r="Q4">
            <v>116784.40462801486</v>
          </cell>
          <cell r="R4">
            <v>116836.10702771928</v>
          </cell>
          <cell r="S4">
            <v>116861.67722026608</v>
          </cell>
          <cell r="T4">
            <v>116859.83713427003</v>
          </cell>
          <cell r="U4">
            <v>116831.10469075867</v>
          </cell>
          <cell r="V4">
            <v>116773.6705457909</v>
          </cell>
          <cell r="W4">
            <v>116692.15974583302</v>
          </cell>
          <cell r="X4">
            <v>116589.64371438591</v>
          </cell>
          <cell r="Y4">
            <v>116466.27991535702</v>
          </cell>
          <cell r="Z4">
            <v>116320.09600619764</v>
          </cell>
          <cell r="AA4">
            <v>116153.42433849406</v>
          </cell>
          <cell r="AB4">
            <v>115966.93687156784</v>
          </cell>
          <cell r="AC4">
            <v>115762.85717602547</v>
          </cell>
          <cell r="AD4">
            <v>115542.84067896614</v>
          </cell>
          <cell r="AE4">
            <v>115307.0397916692</v>
          </cell>
        </row>
        <row r="5">
          <cell r="A5">
            <v>518</v>
          </cell>
          <cell r="B5" t="str">
            <v>Denb</v>
          </cell>
          <cell r="C5" t="str">
            <v>Stock</v>
          </cell>
          <cell r="D5" t="str">
            <v>Pop</v>
          </cell>
          <cell r="E5" t="str">
            <v>Total</v>
          </cell>
          <cell r="F5">
            <v>93919</v>
          </cell>
          <cell r="G5">
            <v>94308.94500301253</v>
          </cell>
          <cell r="H5">
            <v>94713.331958583469</v>
          </cell>
          <cell r="I5">
            <v>95126.094729017481</v>
          </cell>
          <cell r="J5">
            <v>95549.981079571036</v>
          </cell>
          <cell r="K5">
            <v>95980.456727416036</v>
          </cell>
          <cell r="L5">
            <v>96410.964003130866</v>
          </cell>
          <cell r="M5">
            <v>96837.401827305395</v>
          </cell>
          <cell r="N5">
            <v>97256.171172536182</v>
          </cell>
          <cell r="O5">
            <v>97662.316058227836</v>
          </cell>
          <cell r="P5">
            <v>98053.246269007577</v>
          </cell>
          <cell r="Q5">
            <v>98427.234721222005</v>
          </cell>
          <cell r="R5">
            <v>98779.872068045617</v>
          </cell>
          <cell r="S5">
            <v>99108.805742962722</v>
          </cell>
          <cell r="T5">
            <v>99415.553407219937</v>
          </cell>
          <cell r="U5">
            <v>99698.283084264738</v>
          </cell>
          <cell r="V5">
            <v>99956.691903011131</v>
          </cell>
          <cell r="W5">
            <v>100191.89183637376</v>
          </cell>
          <cell r="X5">
            <v>100406.77966578517</v>
          </cell>
          <cell r="Y5">
            <v>100604.98226715528</v>
          </cell>
          <cell r="Z5">
            <v>100787.45487525062</v>
          </cell>
          <cell r="AA5">
            <v>100953.32451584504</v>
          </cell>
          <cell r="AB5">
            <v>101108.35758418991</v>
          </cell>
          <cell r="AC5">
            <v>101250.14305945554</v>
          </cell>
          <cell r="AD5">
            <v>101380.56091468208</v>
          </cell>
          <cell r="AE5">
            <v>101507.22364194047</v>
          </cell>
        </row>
        <row r="6">
          <cell r="A6">
            <v>520</v>
          </cell>
          <cell r="B6" t="str">
            <v>Flint</v>
          </cell>
          <cell r="C6" t="str">
            <v>Stock</v>
          </cell>
          <cell r="D6" t="str">
            <v>Pop</v>
          </cell>
          <cell r="E6" t="str">
            <v>Total</v>
          </cell>
          <cell r="F6">
            <v>152666</v>
          </cell>
          <cell r="G6">
            <v>153037.91496857267</v>
          </cell>
          <cell r="H6">
            <v>153403.13477718557</v>
          </cell>
          <cell r="I6">
            <v>153763.24636584794</v>
          </cell>
          <cell r="J6">
            <v>154114.74833276265</v>
          </cell>
          <cell r="K6">
            <v>154453.0843952921</v>
          </cell>
          <cell r="L6">
            <v>154771.86331732545</v>
          </cell>
          <cell r="M6">
            <v>155065.84902118842</v>
          </cell>
          <cell r="N6">
            <v>155328.89553537988</v>
          </cell>
          <cell r="O6">
            <v>155560.78457503417</v>
          </cell>
          <cell r="P6">
            <v>155759.6333930736</v>
          </cell>
          <cell r="Q6">
            <v>155922.75153850557</v>
          </cell>
          <cell r="R6">
            <v>156049.17204812067</v>
          </cell>
          <cell r="S6">
            <v>156134.91583708749</v>
          </cell>
          <cell r="T6">
            <v>156178.99056502883</v>
          </cell>
          <cell r="U6">
            <v>156182.85473735444</v>
          </cell>
          <cell r="V6">
            <v>156148.85801647711</v>
          </cell>
          <cell r="W6">
            <v>156079.48576171562</v>
          </cell>
          <cell r="X6">
            <v>155976.78007987293</v>
          </cell>
          <cell r="Y6">
            <v>155844.39278218869</v>
          </cell>
          <cell r="Z6">
            <v>155683.32906984066</v>
          </cell>
          <cell r="AA6">
            <v>155496.99153001979</v>
          </cell>
          <cell r="AB6">
            <v>155287.35238426726</v>
          </cell>
          <cell r="AC6">
            <v>155056.25176071021</v>
          </cell>
          <cell r="AD6">
            <v>154807.00164603157</v>
          </cell>
          <cell r="AE6">
            <v>154537.91996783752</v>
          </cell>
        </row>
        <row r="7">
          <cell r="A7">
            <v>522</v>
          </cell>
          <cell r="B7" t="str">
            <v>Wrex</v>
          </cell>
          <cell r="C7" t="str">
            <v>Stock</v>
          </cell>
          <cell r="D7" t="str">
            <v>Pop</v>
          </cell>
          <cell r="E7" t="str">
            <v>Total</v>
          </cell>
          <cell r="F7">
            <v>135070</v>
          </cell>
          <cell r="G7">
            <v>136336.91307428884</v>
          </cell>
          <cell r="H7">
            <v>137617.14171961957</v>
          </cell>
          <cell r="I7">
            <v>138905.11616032702</v>
          </cell>
          <cell r="J7">
            <v>140197.35966798975</v>
          </cell>
          <cell r="K7">
            <v>141487.63918467678</v>
          </cell>
          <cell r="L7">
            <v>142767.87678414179</v>
          </cell>
          <cell r="M7">
            <v>144033.74206070474</v>
          </cell>
          <cell r="N7">
            <v>145283.95692574352</v>
          </cell>
          <cell r="O7">
            <v>146513.39606558159</v>
          </cell>
          <cell r="P7">
            <v>147723.00207155128</v>
          </cell>
          <cell r="Q7">
            <v>148905.61873305216</v>
          </cell>
          <cell r="R7">
            <v>150063.38489215306</v>
          </cell>
          <cell r="S7">
            <v>151195.58880854252</v>
          </cell>
          <cell r="T7">
            <v>152305.48094396896</v>
          </cell>
          <cell r="U7">
            <v>153393.06222825695</v>
          </cell>
          <cell r="V7">
            <v>154457.85619867931</v>
          </cell>
          <cell r="W7">
            <v>155505.86010848547</v>
          </cell>
          <cell r="X7">
            <v>156540.4390681604</v>
          </cell>
          <cell r="Y7">
            <v>157562.23764344252</v>
          </cell>
          <cell r="Z7">
            <v>158574.13490803627</v>
          </cell>
          <cell r="AA7">
            <v>159576.12015061176</v>
          </cell>
          <cell r="AB7">
            <v>160565.931210757</v>
          </cell>
          <cell r="AC7">
            <v>161548.28399600167</v>
          </cell>
          <cell r="AD7">
            <v>162525.63402348541</v>
          </cell>
          <cell r="AE7">
            <v>163499.9181505694</v>
          </cell>
        </row>
        <row r="8">
          <cell r="A8">
            <v>524</v>
          </cell>
          <cell r="B8" t="str">
            <v>Powys</v>
          </cell>
          <cell r="C8" t="str">
            <v>Stock</v>
          </cell>
          <cell r="D8" t="str">
            <v>Pop</v>
          </cell>
          <cell r="E8" t="str">
            <v>Total</v>
          </cell>
          <cell r="F8">
            <v>133071</v>
          </cell>
          <cell r="G8">
            <v>133382.11295050706</v>
          </cell>
          <cell r="H8">
            <v>133691.58713503546</v>
          </cell>
          <cell r="I8">
            <v>133997.09377798441</v>
          </cell>
          <cell r="J8">
            <v>134302.29501121776</v>
          </cell>
          <cell r="K8">
            <v>134600.42658382864</v>
          </cell>
          <cell r="L8">
            <v>134890.80317590965</v>
          </cell>
          <cell r="M8">
            <v>135170.70200597993</v>
          </cell>
          <cell r="N8">
            <v>135432.16432213641</v>
          </cell>
          <cell r="O8">
            <v>135676.28996202175</v>
          </cell>
          <cell r="P8">
            <v>135897.32456388517</v>
          </cell>
          <cell r="Q8">
            <v>136089.65748256908</v>
          </cell>
          <cell r="R8">
            <v>136248.01913986314</v>
          </cell>
          <cell r="S8">
            <v>136367.70683246135</v>
          </cell>
          <cell r="T8">
            <v>136448.89043838554</v>
          </cell>
          <cell r="U8">
            <v>136488.61159946155</v>
          </cell>
          <cell r="V8">
            <v>136485.34563604224</v>
          </cell>
          <cell r="W8">
            <v>136440.19608838618</v>
          </cell>
          <cell r="X8">
            <v>136354.53352254152</v>
          </cell>
          <cell r="Y8">
            <v>136226.21000885722</v>
          </cell>
          <cell r="Z8">
            <v>136055.21997588984</v>
          </cell>
          <cell r="AA8">
            <v>135847.73172503701</v>
          </cell>
          <cell r="AB8">
            <v>135600.66327902721</v>
          </cell>
          <cell r="AC8">
            <v>135311.48459336712</v>
          </cell>
          <cell r="AD8">
            <v>134985.03072571638</v>
          </cell>
          <cell r="AE8">
            <v>134628.42165153578</v>
          </cell>
        </row>
        <row r="9">
          <cell r="A9">
            <v>526</v>
          </cell>
          <cell r="B9" t="str">
            <v>Cere</v>
          </cell>
          <cell r="C9" t="str">
            <v>Stock</v>
          </cell>
          <cell r="D9" t="str">
            <v>Pop</v>
          </cell>
          <cell r="E9" t="str">
            <v>Total</v>
          </cell>
          <cell r="F9">
            <v>75293</v>
          </cell>
          <cell r="G9">
            <v>75445.702652652195</v>
          </cell>
          <cell r="H9">
            <v>75601.063910282101</v>
          </cell>
          <cell r="I9">
            <v>75764.107984100541</v>
          </cell>
          <cell r="J9">
            <v>75934.840919411567</v>
          </cell>
          <cell r="K9">
            <v>76113.476833797715</v>
          </cell>
          <cell r="L9">
            <v>76298.120262653771</v>
          </cell>
          <cell r="M9">
            <v>76491.737591944693</v>
          </cell>
          <cell r="N9">
            <v>76693.408440130152</v>
          </cell>
          <cell r="O9">
            <v>76904.575053793509</v>
          </cell>
          <cell r="P9">
            <v>77116.875229661193</v>
          </cell>
          <cell r="Q9">
            <v>77331.03560279934</v>
          </cell>
          <cell r="R9">
            <v>77543.441795784791</v>
          </cell>
          <cell r="S9">
            <v>77750.643448701609</v>
          </cell>
          <cell r="T9">
            <v>77949.611643367418</v>
          </cell>
          <cell r="U9">
            <v>78135.531825741316</v>
          </cell>
          <cell r="V9">
            <v>78308.768200146937</v>
          </cell>
          <cell r="W9">
            <v>78467.609586677427</v>
          </cell>
          <cell r="X9">
            <v>78612.951272406077</v>
          </cell>
          <cell r="Y9">
            <v>78745.198894909699</v>
          </cell>
          <cell r="Z9">
            <v>78860.044879870853</v>
          </cell>
          <cell r="AA9">
            <v>78962.454201637011</v>
          </cell>
          <cell r="AB9">
            <v>79050.806810661583</v>
          </cell>
          <cell r="AC9">
            <v>79127.096236701967</v>
          </cell>
          <cell r="AD9">
            <v>79191.395465096706</v>
          </cell>
          <cell r="AE9">
            <v>79246.020313067944</v>
          </cell>
        </row>
        <row r="10">
          <cell r="A10">
            <v>528</v>
          </cell>
          <cell r="B10" t="str">
            <v>Pemb</v>
          </cell>
          <cell r="C10" t="str">
            <v>Stock</v>
          </cell>
          <cell r="D10" t="str">
            <v>Pop</v>
          </cell>
          <cell r="E10" t="str">
            <v>Total</v>
          </cell>
          <cell r="F10">
            <v>122613</v>
          </cell>
          <cell r="G10">
            <v>122932.73947251118</v>
          </cell>
          <cell r="H10">
            <v>123264.58096420795</v>
          </cell>
          <cell r="I10">
            <v>123603.44469138453</v>
          </cell>
          <cell r="J10">
            <v>123946.46152959703</v>
          </cell>
          <cell r="K10">
            <v>124287.82343395759</v>
          </cell>
          <cell r="L10">
            <v>124620.67331674309</v>
          </cell>
          <cell r="M10">
            <v>124941.93327061523</v>
          </cell>
          <cell r="N10">
            <v>125249.56516570307</v>
          </cell>
          <cell r="O10">
            <v>125535.96571091376</v>
          </cell>
          <cell r="P10">
            <v>125797.88538415564</v>
          </cell>
          <cell r="Q10">
            <v>126033.6368906618</v>
          </cell>
          <cell r="R10">
            <v>126239.18492491396</v>
          </cell>
          <cell r="S10">
            <v>126407.7636525808</v>
          </cell>
          <cell r="T10">
            <v>126543.66376426778</v>
          </cell>
          <cell r="U10">
            <v>126645.67146198479</v>
          </cell>
          <cell r="V10">
            <v>126713.25967346616</v>
          </cell>
          <cell r="W10">
            <v>126753.74324321454</v>
          </cell>
          <cell r="X10">
            <v>126766.0354880458</v>
          </cell>
          <cell r="Y10">
            <v>126752.90572251439</v>
          </cell>
          <cell r="Z10">
            <v>126718.6662904189</v>
          </cell>
          <cell r="AA10">
            <v>126663.17807493056</v>
          </cell>
          <cell r="AB10">
            <v>126584.70037222757</v>
          </cell>
          <cell r="AC10">
            <v>126486.99661429589</v>
          </cell>
          <cell r="AD10">
            <v>126371.88170337578</v>
          </cell>
          <cell r="AE10">
            <v>126242.22370969522</v>
          </cell>
        </row>
        <row r="11">
          <cell r="A11">
            <v>530</v>
          </cell>
          <cell r="B11" t="str">
            <v>Carm</v>
          </cell>
          <cell r="C11" t="str">
            <v>Stock</v>
          </cell>
          <cell r="D11" t="str">
            <v>Pop</v>
          </cell>
          <cell r="E11" t="str">
            <v>Total</v>
          </cell>
          <cell r="F11">
            <v>183961</v>
          </cell>
          <cell r="G11">
            <v>184888.28686530009</v>
          </cell>
          <cell r="H11">
            <v>185847.49730725773</v>
          </cell>
          <cell r="I11">
            <v>186832.17186888304</v>
          </cell>
          <cell r="J11">
            <v>187838.54857220728</v>
          </cell>
          <cell r="K11">
            <v>188859.05237356553</v>
          </cell>
          <cell r="L11">
            <v>189881.70857727571</v>
          </cell>
          <cell r="M11">
            <v>190902.05979138758</v>
          </cell>
          <cell r="N11">
            <v>191910.49493519857</v>
          </cell>
          <cell r="O11">
            <v>192902.17302089761</v>
          </cell>
          <cell r="P11">
            <v>193873.83505652894</v>
          </cell>
          <cell r="Q11">
            <v>194817.67260698468</v>
          </cell>
          <cell r="R11">
            <v>195728.59457930364</v>
          </cell>
          <cell r="S11">
            <v>196604.7046116718</v>
          </cell>
          <cell r="T11">
            <v>197440.36577744372</v>
          </cell>
          <cell r="U11">
            <v>198237.14064210217</v>
          </cell>
          <cell r="V11">
            <v>198992.20971833772</v>
          </cell>
          <cell r="W11">
            <v>199710.19085608033</v>
          </cell>
          <cell r="X11">
            <v>200396.58138355199</v>
          </cell>
          <cell r="Y11">
            <v>201051.33983672172</v>
          </cell>
          <cell r="Z11">
            <v>201678.22974022085</v>
          </cell>
          <cell r="AA11">
            <v>202276.03111441637</v>
          </cell>
          <cell r="AB11">
            <v>202847.87710966007</v>
          </cell>
          <cell r="AC11">
            <v>203395.97120448557</v>
          </cell>
          <cell r="AD11">
            <v>203925.13284389512</v>
          </cell>
          <cell r="AE11">
            <v>204440.56282152864</v>
          </cell>
        </row>
        <row r="12">
          <cell r="A12">
            <v>532</v>
          </cell>
          <cell r="B12" t="str">
            <v>Swan</v>
          </cell>
          <cell r="C12" t="str">
            <v>Stock</v>
          </cell>
          <cell r="D12" t="str">
            <v>Pop</v>
          </cell>
          <cell r="E12" t="str">
            <v>Total</v>
          </cell>
          <cell r="F12">
            <v>238691</v>
          </cell>
          <cell r="G12">
            <v>239936.3861271358</v>
          </cell>
          <cell r="H12">
            <v>241220.04197487852</v>
          </cell>
          <cell r="I12">
            <v>242540.07716600283</v>
          </cell>
          <cell r="J12">
            <v>243891.83717968865</v>
          </cell>
          <cell r="K12">
            <v>245270.54831679258</v>
          </cell>
          <cell r="L12">
            <v>246662.87237519573</v>
          </cell>
          <cell r="M12">
            <v>248060.21498700097</v>
          </cell>
          <cell r="N12">
            <v>249456.1292310459</v>
          </cell>
          <cell r="O12">
            <v>250848.12653967593</v>
          </cell>
          <cell r="P12">
            <v>252231.82217004136</v>
          </cell>
          <cell r="Q12">
            <v>253606.07706442519</v>
          </cell>
          <cell r="R12">
            <v>254962.39658582659</v>
          </cell>
          <cell r="S12">
            <v>256290.29276029771</v>
          </cell>
          <cell r="T12">
            <v>257588.5051094282</v>
          </cell>
          <cell r="U12">
            <v>258854.89620563254</v>
          </cell>
          <cell r="V12">
            <v>260084.09417149061</v>
          </cell>
          <cell r="W12">
            <v>261282.58914821784</v>
          </cell>
          <cell r="X12">
            <v>262454.87612781907</v>
          </cell>
          <cell r="Y12">
            <v>263596.07386629726</v>
          </cell>
          <cell r="Z12">
            <v>264710.16264964698</v>
          </cell>
          <cell r="AA12">
            <v>265802.08403541835</v>
          </cell>
          <cell r="AB12">
            <v>266868.72809345322</v>
          </cell>
          <cell r="AC12">
            <v>267910.0102883997</v>
          </cell>
          <cell r="AD12">
            <v>268929.27405707055</v>
          </cell>
          <cell r="AE12">
            <v>269929.18857693404</v>
          </cell>
        </row>
        <row r="13">
          <cell r="A13">
            <v>534</v>
          </cell>
          <cell r="B13" t="str">
            <v>NPT</v>
          </cell>
          <cell r="C13" t="str">
            <v>Stock</v>
          </cell>
          <cell r="D13" t="str">
            <v>Pop</v>
          </cell>
          <cell r="E13" t="str">
            <v>Total</v>
          </cell>
          <cell r="F13">
            <v>139880</v>
          </cell>
          <cell r="G13">
            <v>140081.09579366312</v>
          </cell>
          <cell r="H13">
            <v>140303.30158261643</v>
          </cell>
          <cell r="I13">
            <v>140543.08634182814</v>
          </cell>
          <cell r="J13">
            <v>140797.65733180862</v>
          </cell>
          <cell r="K13">
            <v>141058.36771693683</v>
          </cell>
          <cell r="L13">
            <v>141316.55865454269</v>
          </cell>
          <cell r="M13">
            <v>141562.04594342547</v>
          </cell>
          <cell r="N13">
            <v>141790.7647583767</v>
          </cell>
          <cell r="O13">
            <v>141999.15276155129</v>
          </cell>
          <cell r="P13">
            <v>142184.58162267791</v>
          </cell>
          <cell r="Q13">
            <v>142343.98290870417</v>
          </cell>
          <cell r="R13">
            <v>142477.65812642849</v>
          </cell>
          <cell r="S13">
            <v>142584.69336903814</v>
          </cell>
          <cell r="T13">
            <v>142664.36611040332</v>
          </cell>
          <cell r="U13">
            <v>142716.33255733227</v>
          </cell>
          <cell r="V13">
            <v>142739.89181523479</v>
          </cell>
          <cell r="W13">
            <v>142736.50995475351</v>
          </cell>
          <cell r="X13">
            <v>142710.4332644658</v>
          </cell>
          <cell r="Y13">
            <v>142664.67316924615</v>
          </cell>
          <cell r="Z13">
            <v>142602.57831550823</v>
          </cell>
          <cell r="AA13">
            <v>142526.81663223577</v>
          </cell>
          <cell r="AB13">
            <v>142437.78013089299</v>
          </cell>
          <cell r="AC13">
            <v>142336.57548387299</v>
          </cell>
          <cell r="AD13">
            <v>142226.72115288707</v>
          </cell>
          <cell r="AE13">
            <v>142108.4931581039</v>
          </cell>
        </row>
        <row r="14">
          <cell r="A14">
            <v>536</v>
          </cell>
          <cell r="B14" t="str">
            <v>Brid</v>
          </cell>
          <cell r="C14" t="str">
            <v>Stock</v>
          </cell>
          <cell r="D14" t="str">
            <v>Pop</v>
          </cell>
          <cell r="E14" t="str">
            <v>Total</v>
          </cell>
          <cell r="F14">
            <v>139410</v>
          </cell>
          <cell r="G14">
            <v>140141.05402699398</v>
          </cell>
          <cell r="H14">
            <v>140866.59242134137</v>
          </cell>
          <cell r="I14">
            <v>141589.39278967652</v>
          </cell>
          <cell r="J14">
            <v>142306.68411680826</v>
          </cell>
          <cell r="K14">
            <v>143016.20063364724</v>
          </cell>
          <cell r="L14">
            <v>143711.20927997833</v>
          </cell>
          <cell r="M14">
            <v>144382.34066131376</v>
          </cell>
          <cell r="N14">
            <v>145031.82092732892</v>
          </cell>
          <cell r="O14">
            <v>145653.09470116708</v>
          </cell>
          <cell r="P14">
            <v>146241.53858447942</v>
          </cell>
          <cell r="Q14">
            <v>146793.72812141053</v>
          </cell>
          <cell r="R14">
            <v>147309.26056723404</v>
          </cell>
          <cell r="S14">
            <v>147788.51356138158</v>
          </cell>
          <cell r="T14">
            <v>148226.24400503468</v>
          </cell>
          <cell r="U14">
            <v>148620.63384227792</v>
          </cell>
          <cell r="V14">
            <v>148975.6133011136</v>
          </cell>
          <cell r="W14">
            <v>149293.7899585354</v>
          </cell>
          <cell r="X14">
            <v>149581.84397648252</v>
          </cell>
          <cell r="Y14">
            <v>149840.93290518454</v>
          </cell>
          <cell r="Z14">
            <v>150077.50290182373</v>
          </cell>
          <cell r="AA14">
            <v>150296.03591891125</v>
          </cell>
          <cell r="AB14">
            <v>150499.59754802511</v>
          </cell>
          <cell r="AC14">
            <v>150689.69138154321</v>
          </cell>
          <cell r="AD14">
            <v>150864.45151144237</v>
          </cell>
          <cell r="AE14">
            <v>151022.89900237182</v>
          </cell>
        </row>
        <row r="15">
          <cell r="A15">
            <v>538</v>
          </cell>
          <cell r="B15" t="str">
            <v>Vale</v>
          </cell>
          <cell r="C15" t="str">
            <v>Stock</v>
          </cell>
          <cell r="D15" t="str">
            <v>Pop</v>
          </cell>
          <cell r="E15" t="str">
            <v>Total</v>
          </cell>
          <cell r="F15">
            <v>126679</v>
          </cell>
          <cell r="G15">
            <v>127137.6733102109</v>
          </cell>
          <cell r="H15">
            <v>127594.24207729033</v>
          </cell>
          <cell r="I15">
            <v>128048.75592396922</v>
          </cell>
          <cell r="J15">
            <v>128499.33677988079</v>
          </cell>
          <cell r="K15">
            <v>128944.187833761</v>
          </cell>
          <cell r="L15">
            <v>129378.62156255856</v>
          </cell>
          <cell r="M15">
            <v>129802.60476158609</v>
          </cell>
          <cell r="N15">
            <v>130212.61402023098</v>
          </cell>
          <cell r="O15">
            <v>130604.99238425963</v>
          </cell>
          <cell r="P15">
            <v>130977.95184637018</v>
          </cell>
          <cell r="Q15">
            <v>131331.40099155574</v>
          </cell>
          <cell r="R15">
            <v>131663.19875724806</v>
          </cell>
          <cell r="S15">
            <v>131974.10155165216</v>
          </cell>
          <cell r="T15">
            <v>132264.04468078798</v>
          </cell>
          <cell r="U15">
            <v>132528.68384554842</v>
          </cell>
          <cell r="V15">
            <v>132765.26870418925</v>
          </cell>
          <cell r="W15">
            <v>132976.64235796852</v>
          </cell>
          <cell r="X15">
            <v>133162.64394102056</v>
          </cell>
          <cell r="Y15">
            <v>133322.46811363456</v>
          </cell>
          <cell r="Z15">
            <v>133453.11393003579</v>
          </cell>
          <cell r="AA15">
            <v>133555.95395527303</v>
          </cell>
          <cell r="AB15">
            <v>133632.49699982081</v>
          </cell>
          <cell r="AC15">
            <v>133685.73579740233</v>
          </cell>
          <cell r="AD15">
            <v>133717.8755147073</v>
          </cell>
          <cell r="AE15">
            <v>133726.69673395652</v>
          </cell>
        </row>
        <row r="16">
          <cell r="A16">
            <v>540</v>
          </cell>
          <cell r="B16" t="str">
            <v>RCT</v>
          </cell>
          <cell r="C16" t="str">
            <v>Stock</v>
          </cell>
          <cell r="D16" t="str">
            <v>Pop</v>
          </cell>
          <cell r="E16" t="str">
            <v>Total</v>
          </cell>
          <cell r="F16">
            <v>234373</v>
          </cell>
          <cell r="G16">
            <v>234647.89785122673</v>
          </cell>
          <cell r="H16">
            <v>234938.26458640365</v>
          </cell>
          <cell r="I16">
            <v>235242.99258445008</v>
          </cell>
          <cell r="J16">
            <v>235559.28295097605</v>
          </cell>
          <cell r="K16">
            <v>235875.55773871398</v>
          </cell>
          <cell r="L16">
            <v>236179.72797769032</v>
          </cell>
          <cell r="M16">
            <v>236464.9785119782</v>
          </cell>
          <cell r="N16">
            <v>236721.50651536227</v>
          </cell>
          <cell r="O16">
            <v>236942.03824571645</v>
          </cell>
          <cell r="P16">
            <v>237126.47669777533</v>
          </cell>
          <cell r="Q16">
            <v>237268.51461343514</v>
          </cell>
          <cell r="R16">
            <v>237366.23418842611</v>
          </cell>
          <cell r="S16">
            <v>237419.60775464185</v>
          </cell>
          <cell r="T16">
            <v>237426.80303669075</v>
          </cell>
          <cell r="U16">
            <v>237389.27570279047</v>
          </cell>
          <cell r="V16">
            <v>237307.39940821173</v>
          </cell>
          <cell r="W16">
            <v>237190.53901699482</v>
          </cell>
          <cell r="X16">
            <v>237044.49901735917</v>
          </cell>
          <cell r="Y16">
            <v>236870.56299075289</v>
          </cell>
          <cell r="Z16">
            <v>236675.86218897405</v>
          </cell>
          <cell r="AA16">
            <v>236460.64134336222</v>
          </cell>
          <cell r="AB16">
            <v>236225.21668214275</v>
          </cell>
          <cell r="AC16">
            <v>235974.19504738733</v>
          </cell>
          <cell r="AD16">
            <v>235713.00989290248</v>
          </cell>
          <cell r="AE16">
            <v>235439.34962091054</v>
          </cell>
        </row>
        <row r="17">
          <cell r="A17">
            <v>542</v>
          </cell>
          <cell r="B17" t="str">
            <v>Merth</v>
          </cell>
          <cell r="C17" t="str">
            <v>Stock</v>
          </cell>
          <cell r="D17" t="str">
            <v>Pop</v>
          </cell>
          <cell r="E17" t="str">
            <v>Total</v>
          </cell>
          <cell r="F17">
            <v>58851</v>
          </cell>
          <cell r="G17">
            <v>59079.265035779674</v>
          </cell>
          <cell r="H17">
            <v>59318.76610846111</v>
          </cell>
          <cell r="I17">
            <v>59566.6016209808</v>
          </cell>
          <cell r="J17">
            <v>59821.007696432149</v>
          </cell>
          <cell r="K17">
            <v>60076.758836606525</v>
          </cell>
          <cell r="L17">
            <v>60329.060594516392</v>
          </cell>
          <cell r="M17">
            <v>60572.020351725463</v>
          </cell>
          <cell r="N17">
            <v>60803.88386247465</v>
          </cell>
          <cell r="O17">
            <v>61023.750290755444</v>
          </cell>
          <cell r="P17">
            <v>61225.665361537212</v>
          </cell>
          <cell r="Q17">
            <v>61409.308951446474</v>
          </cell>
          <cell r="R17">
            <v>61573.778613569841</v>
          </cell>
          <cell r="S17">
            <v>61721.935041600103</v>
          </cell>
          <cell r="T17">
            <v>61853.459170483547</v>
          </cell>
          <cell r="U17">
            <v>61967.091364186155</v>
          </cell>
          <cell r="V17">
            <v>62062.709801979843</v>
          </cell>
          <cell r="W17">
            <v>62144.09215187408</v>
          </cell>
          <cell r="X17">
            <v>62213.34685892074</v>
          </cell>
          <cell r="Y17">
            <v>62269.886510944118</v>
          </cell>
          <cell r="Z17">
            <v>62315.811582368158</v>
          </cell>
          <cell r="AA17">
            <v>62352.690160399383</v>
          </cell>
          <cell r="AB17">
            <v>62383.225332165086</v>
          </cell>
          <cell r="AC17">
            <v>62406.060406738827</v>
          </cell>
          <cell r="AD17">
            <v>62422.971000479483</v>
          </cell>
          <cell r="AE17">
            <v>62434.416139175271</v>
          </cell>
        </row>
        <row r="18">
          <cell r="A18">
            <v>544</v>
          </cell>
          <cell r="B18" t="str">
            <v>Caer</v>
          </cell>
          <cell r="C18" t="str">
            <v>Stock</v>
          </cell>
          <cell r="D18" t="str">
            <v>Pop</v>
          </cell>
          <cell r="E18" t="str">
            <v>Total</v>
          </cell>
          <cell r="F18">
            <v>178782</v>
          </cell>
          <cell r="G18">
            <v>179211.94211361391</v>
          </cell>
          <cell r="H18">
            <v>179653.26734891938</v>
          </cell>
          <cell r="I18">
            <v>180102.70335154686</v>
          </cell>
          <cell r="J18">
            <v>180552.63468569622</v>
          </cell>
          <cell r="K18">
            <v>180994.14349717373</v>
          </cell>
          <cell r="L18">
            <v>181415.87205423607</v>
          </cell>
          <cell r="M18">
            <v>181811.42087745</v>
          </cell>
          <cell r="N18">
            <v>182173.99885279406</v>
          </cell>
          <cell r="O18">
            <v>182498.97767085378</v>
          </cell>
          <cell r="P18">
            <v>182780.74337688423</v>
          </cell>
          <cell r="Q18">
            <v>183019.66520145047</v>
          </cell>
          <cell r="R18">
            <v>183216.33522283621</v>
          </cell>
          <cell r="S18">
            <v>183365.43644756445</v>
          </cell>
          <cell r="T18">
            <v>183468.73161062395</v>
          </cell>
          <cell r="U18">
            <v>183531.24911719834</v>
          </cell>
          <cell r="V18">
            <v>183552.72643642174</v>
          </cell>
          <cell r="W18">
            <v>183537.64801662328</v>
          </cell>
          <cell r="X18">
            <v>183489.4322177585</v>
          </cell>
          <cell r="Y18">
            <v>183407.22730940982</v>
          </cell>
          <cell r="Z18">
            <v>183296.87638157583</v>
          </cell>
          <cell r="AA18">
            <v>183155.97169186213</v>
          </cell>
          <cell r="AB18">
            <v>182987.59150697052</v>
          </cell>
          <cell r="AC18">
            <v>182793.77883194282</v>
          </cell>
          <cell r="AD18">
            <v>182575.34155998699</v>
          </cell>
          <cell r="AE18">
            <v>182334.39034786212</v>
          </cell>
        </row>
        <row r="19">
          <cell r="A19">
            <v>545</v>
          </cell>
          <cell r="B19" t="str">
            <v>Blae</v>
          </cell>
          <cell r="C19" t="str">
            <v>Stock</v>
          </cell>
          <cell r="D19" t="str">
            <v>Pop</v>
          </cell>
          <cell r="E19" t="str">
            <v>Total</v>
          </cell>
          <cell r="F19">
            <v>69812</v>
          </cell>
          <cell r="G19">
            <v>69684.309908304829</v>
          </cell>
          <cell r="H19">
            <v>69576.194670504861</v>
          </cell>
          <cell r="I19">
            <v>69481.928510731595</v>
          </cell>
          <cell r="J19">
            <v>69400.881714198986</v>
          </cell>
          <cell r="K19">
            <v>69323.984804161722</v>
          </cell>
          <cell r="L19">
            <v>69249.834749595262</v>
          </cell>
          <cell r="M19">
            <v>69169.485365979024</v>
          </cell>
          <cell r="N19">
            <v>69081.298374609047</v>
          </cell>
          <cell r="O19">
            <v>68981.144218976377</v>
          </cell>
          <cell r="P19">
            <v>68866.721817425452</v>
          </cell>
          <cell r="Q19">
            <v>68735.902477269818</v>
          </cell>
          <cell r="R19">
            <v>68585.956788958181</v>
          </cell>
          <cell r="S19">
            <v>68416.248320738567</v>
          </cell>
          <cell r="T19">
            <v>68228.028029790279</v>
          </cell>
          <cell r="U19">
            <v>68022.129903075082</v>
          </cell>
          <cell r="V19">
            <v>67798.249767139961</v>
          </cell>
          <cell r="W19">
            <v>67557.769908289978</v>
          </cell>
          <cell r="X19">
            <v>67302.637443421205</v>
          </cell>
          <cell r="Y19">
            <v>67033.877791608684</v>
          </cell>
          <cell r="Z19">
            <v>66751.471438776192</v>
          </cell>
          <cell r="AA19">
            <v>66457.769161093514</v>
          </cell>
          <cell r="AB19">
            <v>66153.677354943953</v>
          </cell>
          <cell r="AC19">
            <v>65843.089954669718</v>
          </cell>
          <cell r="AD19">
            <v>65527.890780028094</v>
          </cell>
          <cell r="AE19">
            <v>65208.740315324008</v>
          </cell>
        </row>
        <row r="20">
          <cell r="A20">
            <v>546</v>
          </cell>
          <cell r="B20" t="str">
            <v>Torf</v>
          </cell>
          <cell r="C20" t="str">
            <v>Stock</v>
          </cell>
          <cell r="D20" t="str">
            <v>Pop</v>
          </cell>
          <cell r="E20" t="str">
            <v>Total</v>
          </cell>
          <cell r="F20">
            <v>91190</v>
          </cell>
          <cell r="G20">
            <v>91326.173209470377</v>
          </cell>
          <cell r="H20">
            <v>91476.617428791651</v>
          </cell>
          <cell r="I20">
            <v>91641.024170877339</v>
          </cell>
          <cell r="J20">
            <v>91816.400181006684</v>
          </cell>
          <cell r="K20">
            <v>91995.946531067413</v>
          </cell>
          <cell r="L20">
            <v>92172.814375643269</v>
          </cell>
          <cell r="M20">
            <v>92341.128698666304</v>
          </cell>
          <cell r="N20">
            <v>92499.343066027446</v>
          </cell>
          <cell r="O20">
            <v>92642.994327938926</v>
          </cell>
          <cell r="P20">
            <v>92768.736021478966</v>
          </cell>
          <cell r="Q20">
            <v>92870.339640882856</v>
          </cell>
          <cell r="R20">
            <v>92951.497251085413</v>
          </cell>
          <cell r="S20">
            <v>93005.842498579601</v>
          </cell>
          <cell r="T20">
            <v>93036.797456289365</v>
          </cell>
          <cell r="U20">
            <v>93043.810678871771</v>
          </cell>
          <cell r="V20">
            <v>93028.133584317125</v>
          </cell>
          <cell r="W20">
            <v>92991.92698442546</v>
          </cell>
          <cell r="X20">
            <v>92934.981109613858</v>
          </cell>
          <cell r="Y20">
            <v>92861.590696529805</v>
          </cell>
          <cell r="Z20">
            <v>92773.888536399318</v>
          </cell>
          <cell r="AA20">
            <v>92674.438915818988</v>
          </cell>
          <cell r="AB20">
            <v>92566.559456389834</v>
          </cell>
          <cell r="AC20">
            <v>92450.290331012002</v>
          </cell>
          <cell r="AD20">
            <v>92330.123478708963</v>
          </cell>
          <cell r="AE20">
            <v>92203.629362153952</v>
          </cell>
        </row>
        <row r="21">
          <cell r="A21">
            <v>548</v>
          </cell>
          <cell r="B21" t="str">
            <v>Monm</v>
          </cell>
          <cell r="C21" t="str">
            <v>Stock</v>
          </cell>
          <cell r="D21" t="str">
            <v>Pop</v>
          </cell>
          <cell r="E21" t="str">
            <v>Total</v>
          </cell>
          <cell r="F21">
            <v>91508</v>
          </cell>
          <cell r="G21">
            <v>91623.799475006206</v>
          </cell>
          <cell r="H21">
            <v>91734.340139799519</v>
          </cell>
          <cell r="I21">
            <v>91836.200579777782</v>
          </cell>
          <cell r="J21">
            <v>91932.883143076659</v>
          </cell>
          <cell r="K21">
            <v>92023.999898998198</v>
          </cell>
          <cell r="L21">
            <v>92104.75143194446</v>
          </cell>
          <cell r="M21">
            <v>92178.50020544797</v>
          </cell>
          <cell r="N21">
            <v>92243.011353212059</v>
          </cell>
          <cell r="O21">
            <v>92296.470453676389</v>
          </cell>
          <cell r="P21">
            <v>92337.912557645934</v>
          </cell>
          <cell r="Q21">
            <v>92365.325584611332</v>
          </cell>
          <cell r="R21">
            <v>92376.223022786377</v>
          </cell>
          <cell r="S21">
            <v>92366.056628579754</v>
          </cell>
          <cell r="T21">
            <v>92333.88437585326</v>
          </cell>
          <cell r="U21">
            <v>92280.415857640808</v>
          </cell>
          <cell r="V21">
            <v>92202.283971848447</v>
          </cell>
          <cell r="W21">
            <v>92099.977966512772</v>
          </cell>
          <cell r="X21">
            <v>91972.515322138526</v>
          </cell>
          <cell r="Y21">
            <v>91818.601334181891</v>
          </cell>
          <cell r="Z21">
            <v>91636.867371228116</v>
          </cell>
          <cell r="AA21">
            <v>91428.570869862771</v>
          </cell>
          <cell r="AB21">
            <v>91191.952342903081</v>
          </cell>
          <cell r="AC21">
            <v>90927.975221601824</v>
          </cell>
          <cell r="AD21">
            <v>90641.285780939492</v>
          </cell>
          <cell r="AE21">
            <v>90334.431744633519</v>
          </cell>
        </row>
        <row r="22">
          <cell r="A22">
            <v>550</v>
          </cell>
          <cell r="B22" t="str">
            <v>Newp</v>
          </cell>
          <cell r="C22" t="str">
            <v>Stock</v>
          </cell>
          <cell r="D22" t="str">
            <v>Pop</v>
          </cell>
          <cell r="E22" t="str">
            <v>Total</v>
          </cell>
          <cell r="F22">
            <v>145785</v>
          </cell>
          <cell r="G22">
            <v>146689.86240239852</v>
          </cell>
          <cell r="H22">
            <v>147634.27255236375</v>
          </cell>
          <cell r="I22">
            <v>148616.92752661736</v>
          </cell>
          <cell r="J22">
            <v>149634.36615119499</v>
          </cell>
          <cell r="K22">
            <v>150679.41900803772</v>
          </cell>
          <cell r="L22">
            <v>151744.44325342486</v>
          </cell>
          <cell r="M22">
            <v>152820.90457841838</v>
          </cell>
          <cell r="N22">
            <v>153907.00181263094</v>
          </cell>
          <cell r="O22">
            <v>154998.02849396627</v>
          </cell>
          <cell r="P22">
            <v>156083.95191195654</v>
          </cell>
          <cell r="Q22">
            <v>157163.84488688104</v>
          </cell>
          <cell r="R22">
            <v>158237.45514008365</v>
          </cell>
          <cell r="S22">
            <v>159298.051137626</v>
          </cell>
          <cell r="T22">
            <v>160344.66333680999</v>
          </cell>
          <cell r="U22">
            <v>161372.59554233192</v>
          </cell>
          <cell r="V22">
            <v>162376.83582290201</v>
          </cell>
          <cell r="W22">
            <v>163364.33845074745</v>
          </cell>
          <cell r="X22">
            <v>164342.28342983412</v>
          </cell>
          <cell r="Y22">
            <v>165310.26032287834</v>
          </cell>
          <cell r="Z22">
            <v>166268.30614606122</v>
          </cell>
          <cell r="AA22">
            <v>167216.82133085455</v>
          </cell>
          <cell r="AB22">
            <v>168154.68350359693</v>
          </cell>
          <cell r="AC22">
            <v>169086.84073412541</v>
          </cell>
          <cell r="AD22">
            <v>170013.4884222624</v>
          </cell>
          <cell r="AE22">
            <v>170940.69338693246</v>
          </cell>
        </row>
        <row r="23">
          <cell r="A23">
            <v>552</v>
          </cell>
          <cell r="B23" t="str">
            <v>Card</v>
          </cell>
          <cell r="C23" t="str">
            <v>Stock</v>
          </cell>
          <cell r="D23" t="str">
            <v>Pop</v>
          </cell>
          <cell r="E23" t="str">
            <v>Total</v>
          </cell>
          <cell r="F23">
            <v>345442</v>
          </cell>
          <cell r="G23">
            <v>349536.24414121057</v>
          </cell>
          <cell r="H23">
            <v>353713.44480361429</v>
          </cell>
          <cell r="I23">
            <v>357982.44715831056</v>
          </cell>
          <cell r="J23">
            <v>362339.44484924217</v>
          </cell>
          <cell r="K23">
            <v>366761.48815534025</v>
          </cell>
          <cell r="L23">
            <v>371229.82374578522</v>
          </cell>
          <cell r="M23">
            <v>375736.58218226646</v>
          </cell>
          <cell r="N23">
            <v>380277.0892053952</v>
          </cell>
          <cell r="O23">
            <v>384848.97314291861</v>
          </cell>
          <cell r="P23">
            <v>389458.27841370099</v>
          </cell>
          <cell r="Q23">
            <v>394098.16621161281</v>
          </cell>
          <cell r="R23">
            <v>398759.81758516328</v>
          </cell>
          <cell r="S23">
            <v>403438.69241105038</v>
          </cell>
          <cell r="T23">
            <v>408122.76795225014</v>
          </cell>
          <cell r="U23">
            <v>412800.71333701856</v>
          </cell>
          <cell r="V23">
            <v>417460.39836852544</v>
          </cell>
          <cell r="W23">
            <v>422101.31125419692</v>
          </cell>
          <cell r="X23">
            <v>426727.90907128557</v>
          </cell>
          <cell r="Y23">
            <v>431334.26843565173</v>
          </cell>
          <cell r="Z23">
            <v>435921.10332103207</v>
          </cell>
          <cell r="AA23">
            <v>440483.76443055464</v>
          </cell>
          <cell r="AB23">
            <v>445025.93954093324</v>
          </cell>
          <cell r="AC23">
            <v>449547.80714403139</v>
          </cell>
          <cell r="AD23">
            <v>454051.21742324048</v>
          </cell>
          <cell r="AE23">
            <v>458543.9926882952</v>
          </cell>
        </row>
        <row r="24">
          <cell r="A24">
            <v>512</v>
          </cell>
          <cell r="B24" t="str">
            <v>IOA</v>
          </cell>
          <cell r="C24" t="str">
            <v>Rate</v>
          </cell>
          <cell r="D24" t="str">
            <v>Births</v>
          </cell>
          <cell r="E24" t="str">
            <v>TFR</v>
          </cell>
          <cell r="F24">
            <v>2.2470136680668129</v>
          </cell>
          <cell r="G24">
            <v>2.2435791772167746</v>
          </cell>
          <cell r="H24">
            <v>2.2398208279057776</v>
          </cell>
          <cell r="I24">
            <v>2.2354118837214361</v>
          </cell>
          <cell r="J24">
            <v>2.2249229881719006</v>
          </cell>
          <cell r="K24">
            <v>2.2077832399127928</v>
          </cell>
          <cell r="L24">
            <v>2.1914074283738718</v>
          </cell>
          <cell r="M24">
            <v>2.1775282608265871</v>
          </cell>
          <cell r="N24">
            <v>2.1646055113287321</v>
          </cell>
          <cell r="O24">
            <v>2.1522010056146952</v>
          </cell>
          <cell r="P24">
            <v>2.140147271799226</v>
          </cell>
          <cell r="Q24">
            <v>2.1283374757417759</v>
          </cell>
          <cell r="R24">
            <v>2.1169138010226116</v>
          </cell>
          <cell r="S24">
            <v>2.1056254645346915</v>
          </cell>
          <cell r="T24">
            <v>2.0944902157974346</v>
          </cell>
          <cell r="U24">
            <v>2.0828626055883923</v>
          </cell>
          <cell r="V24">
            <v>2.0765862617951902</v>
          </cell>
          <cell r="W24">
            <v>2.0761920561598877</v>
          </cell>
          <cell r="X24">
            <v>2.0757700088325328</v>
          </cell>
          <cell r="Y24">
            <v>2.0754044476577174</v>
          </cell>
          <cell r="Z24">
            <v>2.0751452474919394</v>
          </cell>
          <cell r="AA24">
            <v>2.075139342016167</v>
          </cell>
          <cell r="AB24">
            <v>2.0749970886181788</v>
          </cell>
          <cell r="AC24">
            <v>2.0749818157992665</v>
          </cell>
          <cell r="AD24">
            <v>2.0749566847080727</v>
          </cell>
        </row>
        <row r="25">
          <cell r="A25">
            <v>514</v>
          </cell>
          <cell r="B25" t="str">
            <v>Gwyn</v>
          </cell>
          <cell r="C25" t="str">
            <v>Rate</v>
          </cell>
          <cell r="D25" t="str">
            <v>Births</v>
          </cell>
          <cell r="E25" t="str">
            <v>TFR</v>
          </cell>
          <cell r="F25">
            <v>1.7743926012789801</v>
          </cell>
          <cell r="G25">
            <v>1.7728170350303931</v>
          </cell>
          <cell r="H25">
            <v>1.7706393331325809</v>
          </cell>
          <cell r="I25">
            <v>1.7677757587904113</v>
          </cell>
          <cell r="J25">
            <v>1.7601317776951251</v>
          </cell>
          <cell r="K25">
            <v>1.7469094203506377</v>
          </cell>
          <cell r="L25">
            <v>1.7340357642179569</v>
          </cell>
          <cell r="M25">
            <v>1.7233644542826634</v>
          </cell>
          <cell r="N25">
            <v>1.7136841231508897</v>
          </cell>
          <cell r="O25">
            <v>1.7044791926160858</v>
          </cell>
          <cell r="P25">
            <v>1.6956146490295509</v>
          </cell>
          <cell r="Q25">
            <v>1.6869945624330018</v>
          </cell>
          <cell r="R25">
            <v>1.6787378624511435</v>
          </cell>
          <cell r="S25">
            <v>1.6706291699330817</v>
          </cell>
          <cell r="T25">
            <v>1.6626494491060326</v>
          </cell>
          <cell r="U25">
            <v>1.6542763024398541</v>
          </cell>
          <cell r="V25">
            <v>1.6499319876721128</v>
          </cell>
          <cell r="W25">
            <v>1.6500397141837377</v>
          </cell>
          <cell r="X25">
            <v>1.6500469554484933</v>
          </cell>
          <cell r="Y25">
            <v>1.6500372828928072</v>
          </cell>
          <cell r="Z25">
            <v>1.6500603861387142</v>
          </cell>
          <cell r="AA25">
            <v>1.6502475662429559</v>
          </cell>
          <cell r="AB25">
            <v>1.6502910284272727</v>
          </cell>
          <cell r="AC25">
            <v>1.6502567180663958</v>
          </cell>
          <cell r="AD25">
            <v>1.650209370234619</v>
          </cell>
        </row>
        <row r="26">
          <cell r="A26">
            <v>516</v>
          </cell>
          <cell r="B26" t="str">
            <v>Conwy</v>
          </cell>
          <cell r="C26" t="str">
            <v>Rate</v>
          </cell>
          <cell r="D26" t="str">
            <v>Births</v>
          </cell>
          <cell r="E26" t="str">
            <v>TFR</v>
          </cell>
          <cell r="F26">
            <v>2.1576581063783755</v>
          </cell>
          <cell r="G26">
            <v>2.153858253079556</v>
          </cell>
          <cell r="H26">
            <v>2.1501336002988949</v>
          </cell>
          <cell r="I26">
            <v>2.1459131264635642</v>
          </cell>
          <cell r="J26">
            <v>2.1358317963297062</v>
          </cell>
          <cell r="K26">
            <v>2.1193096147929813</v>
          </cell>
          <cell r="L26">
            <v>2.1034886026523418</v>
          </cell>
          <cell r="M26">
            <v>2.0901707836741554</v>
          </cell>
          <cell r="N26">
            <v>2.0778464086554669</v>
          </cell>
          <cell r="O26">
            <v>2.0660414811241834</v>
          </cell>
          <cell r="P26">
            <v>2.0545912353066051</v>
          </cell>
          <cell r="Q26">
            <v>2.04337330389634</v>
          </cell>
          <cell r="R26">
            <v>2.0325274454223385</v>
          </cell>
          <cell r="S26">
            <v>2.0218096930507392</v>
          </cell>
          <cell r="T26">
            <v>2.0112289405837416</v>
          </cell>
          <cell r="U26">
            <v>2.0001780492104908</v>
          </cell>
          <cell r="V26">
            <v>1.9942543406517372</v>
          </cell>
          <cell r="W26">
            <v>1.9939746127343814</v>
          </cell>
          <cell r="X26">
            <v>1.9936669485869158</v>
          </cell>
          <cell r="Y26">
            <v>1.9934118655289901</v>
          </cell>
          <cell r="Z26">
            <v>1.9932506597985953</v>
          </cell>
          <cell r="AA26">
            <v>1.9933102306023951</v>
          </cell>
          <cell r="AB26">
            <v>1.99322352547462</v>
          </cell>
          <cell r="AC26">
            <v>1.9931953475941477</v>
          </cell>
          <cell r="AD26">
            <v>1.9931577820132693</v>
          </cell>
        </row>
        <row r="27">
          <cell r="A27">
            <v>518</v>
          </cell>
          <cell r="B27" t="str">
            <v>Denb</v>
          </cell>
          <cell r="C27" t="str">
            <v>Rate</v>
          </cell>
          <cell r="D27" t="str">
            <v>Births</v>
          </cell>
          <cell r="E27" t="str">
            <v>TFR</v>
          </cell>
          <cell r="F27">
            <v>2.2163436781421435</v>
          </cell>
          <cell r="G27">
            <v>2.2124156394900263</v>
          </cell>
          <cell r="H27">
            <v>2.2085958089862063</v>
          </cell>
          <cell r="I27">
            <v>2.2042570374563106</v>
          </cell>
          <cell r="J27">
            <v>2.1939020283546888</v>
          </cell>
          <cell r="K27">
            <v>2.1769808038555207</v>
          </cell>
          <cell r="L27">
            <v>2.1608307635059636</v>
          </cell>
          <cell r="M27">
            <v>2.1471386526264653</v>
          </cell>
          <cell r="N27">
            <v>2.1343332204134637</v>
          </cell>
          <cell r="O27">
            <v>2.1220328788723064</v>
          </cell>
          <cell r="P27">
            <v>2.1101154210537816</v>
          </cell>
          <cell r="Q27">
            <v>2.0984354624712069</v>
          </cell>
          <cell r="R27">
            <v>2.08715025804901</v>
          </cell>
          <cell r="S27">
            <v>2.076015760871353</v>
          </cell>
          <cell r="T27">
            <v>2.0650111840427625</v>
          </cell>
          <cell r="U27">
            <v>2.0535112725093256</v>
          </cell>
          <cell r="V27">
            <v>2.0473060796222242</v>
          </cell>
          <cell r="W27">
            <v>2.0469227074827945</v>
          </cell>
          <cell r="X27">
            <v>2.0465115504020357</v>
          </cell>
          <cell r="Y27">
            <v>2.0461669946349046</v>
          </cell>
          <cell r="Z27">
            <v>2.045929537167519</v>
          </cell>
          <cell r="AA27">
            <v>2.0459319147784032</v>
          </cell>
          <cell r="AB27">
            <v>2.0457964133118831</v>
          </cell>
          <cell r="AC27">
            <v>2.0457737944233756</v>
          </cell>
          <cell r="AD27">
            <v>2.0457429536239884</v>
          </cell>
        </row>
        <row r="28">
          <cell r="A28">
            <v>520</v>
          </cell>
          <cell r="B28" t="str">
            <v>Flint</v>
          </cell>
          <cell r="C28" t="str">
            <v>Rate</v>
          </cell>
          <cell r="D28" t="str">
            <v>Births</v>
          </cell>
          <cell r="E28" t="str">
            <v>TFR</v>
          </cell>
          <cell r="F28">
            <v>1.9945221585415331</v>
          </cell>
          <cell r="G28">
            <v>1.992089077665351</v>
          </cell>
          <cell r="H28">
            <v>1.9890794201794255</v>
          </cell>
          <cell r="I28">
            <v>1.9854108212544199</v>
          </cell>
          <cell r="J28">
            <v>1.9762841510854918</v>
          </cell>
          <cell r="K28">
            <v>1.9611195864938986</v>
          </cell>
          <cell r="L28">
            <v>1.9465459405510519</v>
          </cell>
          <cell r="M28">
            <v>1.9343631264256833</v>
          </cell>
          <cell r="N28">
            <v>1.9231605371336717</v>
          </cell>
          <cell r="O28">
            <v>1.9124417428947549</v>
          </cell>
          <cell r="P28">
            <v>1.9020562203814979</v>
          </cell>
          <cell r="Q28">
            <v>1.8918866110534045</v>
          </cell>
          <cell r="R28">
            <v>1.8820759251401773</v>
          </cell>
          <cell r="S28">
            <v>1.8723871201070397</v>
          </cell>
          <cell r="T28">
            <v>1.8628172343996641</v>
          </cell>
          <cell r="U28">
            <v>1.85280489802419</v>
          </cell>
          <cell r="V28">
            <v>1.8474562983081182</v>
          </cell>
          <cell r="W28">
            <v>1.8472355852655844</v>
          </cell>
          <cell r="X28">
            <v>1.8469620652014478</v>
          </cell>
          <cell r="Y28">
            <v>1.8467267070915809</v>
          </cell>
          <cell r="Z28">
            <v>1.8465720012473916</v>
          </cell>
          <cell r="AA28">
            <v>1.846622291543647</v>
          </cell>
          <cell r="AB28">
            <v>1.8465322980191345</v>
          </cell>
          <cell r="AC28">
            <v>1.8465075120868921</v>
          </cell>
          <cell r="AD28">
            <v>1.8464725803327049</v>
          </cell>
        </row>
        <row r="29">
          <cell r="A29">
            <v>522</v>
          </cell>
          <cell r="B29" t="str">
            <v>Wrex</v>
          </cell>
          <cell r="C29" t="str">
            <v>Rate</v>
          </cell>
          <cell r="D29" t="str">
            <v>Births</v>
          </cell>
          <cell r="E29" t="str">
            <v>TFR</v>
          </cell>
          <cell r="F29">
            <v>2.0989181543891182</v>
          </cell>
          <cell r="G29">
            <v>2.0945123592853507</v>
          </cell>
          <cell r="H29">
            <v>2.0907488496548479</v>
          </cell>
          <cell r="I29">
            <v>2.086726994118782</v>
          </cell>
          <cell r="J29">
            <v>2.0769995479461922</v>
          </cell>
          <cell r="K29">
            <v>2.0610185087365833</v>
          </cell>
          <cell r="L29">
            <v>2.0457322870383825</v>
          </cell>
          <cell r="M29">
            <v>2.0328109538418699</v>
          </cell>
          <cell r="N29">
            <v>2.0207729473904159</v>
          </cell>
          <cell r="O29">
            <v>2.0092259302077058</v>
          </cell>
          <cell r="P29">
            <v>1.9980381276376562</v>
          </cell>
          <cell r="Q29">
            <v>1.987067096972674</v>
          </cell>
          <cell r="R29">
            <v>1.9764594049999173</v>
          </cell>
          <cell r="S29">
            <v>1.9659841865849992</v>
          </cell>
          <cell r="T29">
            <v>1.9556329790940052</v>
          </cell>
          <cell r="U29">
            <v>1.944818049474651</v>
          </cell>
          <cell r="V29">
            <v>1.9390101362853693</v>
          </cell>
          <cell r="W29">
            <v>1.9387147313845452</v>
          </cell>
          <cell r="X29">
            <v>1.9383817371193659</v>
          </cell>
          <cell r="Y29">
            <v>1.9381027436409539</v>
          </cell>
          <cell r="Z29">
            <v>1.9379156742317476</v>
          </cell>
          <cell r="AA29">
            <v>1.9379441297035165</v>
          </cell>
          <cell r="AB29">
            <v>1.9378334284830436</v>
          </cell>
          <cell r="AC29">
            <v>1.937806915446691</v>
          </cell>
          <cell r="AD29">
            <v>1.9377712339070063</v>
          </cell>
        </row>
        <row r="30">
          <cell r="A30">
            <v>524</v>
          </cell>
          <cell r="B30" t="str">
            <v>Powys</v>
          </cell>
          <cell r="C30" t="str">
            <v>Rate</v>
          </cell>
          <cell r="D30" t="str">
            <v>Births</v>
          </cell>
          <cell r="E30" t="str">
            <v>TFR</v>
          </cell>
          <cell r="F30">
            <v>2.0671085764099</v>
          </cell>
          <cell r="G30">
            <v>2.0662750903095581</v>
          </cell>
          <cell r="H30">
            <v>2.0637406287385978</v>
          </cell>
          <cell r="I30">
            <v>2.0600717348302253</v>
          </cell>
          <cell r="J30">
            <v>2.0507687460179702</v>
          </cell>
          <cell r="K30">
            <v>2.0351031814031662</v>
          </cell>
          <cell r="L30">
            <v>2.0199662414804438</v>
          </cell>
          <cell r="M30">
            <v>2.0074174720638349</v>
          </cell>
          <cell r="N30">
            <v>1.9960070225076543</v>
          </cell>
          <cell r="O30">
            <v>1.9851201306882726</v>
          </cell>
          <cell r="P30">
            <v>1.9745901808156465</v>
          </cell>
          <cell r="Q30">
            <v>1.9643178746245726</v>
          </cell>
          <cell r="R30">
            <v>1.9544407939406228</v>
          </cell>
          <cell r="S30">
            <v>1.9447027940578447</v>
          </cell>
          <cell r="T30">
            <v>1.9350989207277123</v>
          </cell>
          <cell r="U30">
            <v>1.9250329017637291</v>
          </cell>
          <cell r="V30">
            <v>1.9197087078353094</v>
          </cell>
          <cell r="W30">
            <v>1.919603108478295</v>
          </cell>
          <cell r="X30">
            <v>1.9194266347944056</v>
          </cell>
          <cell r="Y30">
            <v>1.9192680117411489</v>
          </cell>
          <cell r="Z30">
            <v>1.9191787738308628</v>
          </cell>
          <cell r="AA30">
            <v>1.9192980376423705</v>
          </cell>
          <cell r="AB30">
            <v>1.9192628167105434</v>
          </cell>
          <cell r="AC30">
            <v>1.9192317125442053</v>
          </cell>
          <cell r="AD30">
            <v>1.9191891619991721</v>
          </cell>
        </row>
        <row r="31">
          <cell r="A31">
            <v>526</v>
          </cell>
          <cell r="B31" t="str">
            <v>Cere</v>
          </cell>
          <cell r="C31" t="str">
            <v>Rate</v>
          </cell>
          <cell r="D31" t="str">
            <v>Births</v>
          </cell>
          <cell r="E31" t="str">
            <v>TFR</v>
          </cell>
          <cell r="F31">
            <v>1.7865150369063467</v>
          </cell>
          <cell r="G31">
            <v>1.7881203741763729</v>
          </cell>
          <cell r="H31">
            <v>1.7871983778760421</v>
          </cell>
          <cell r="I31">
            <v>1.7848399920125124</v>
          </cell>
          <cell r="J31">
            <v>1.7776707918099657</v>
          </cell>
          <cell r="K31">
            <v>1.764560509772656</v>
          </cell>
          <cell r="L31">
            <v>1.7515479533326479</v>
          </cell>
          <cell r="M31">
            <v>1.7410799683875349</v>
          </cell>
          <cell r="N31">
            <v>1.7319511816196049</v>
          </cell>
          <cell r="O31">
            <v>1.7233695133153977</v>
          </cell>
          <cell r="P31">
            <v>1.715162269322237</v>
          </cell>
          <cell r="Q31">
            <v>1.707261801675183</v>
          </cell>
          <cell r="R31">
            <v>1.6997827534671637</v>
          </cell>
          <cell r="S31">
            <v>1.6924773212915132</v>
          </cell>
          <cell r="T31">
            <v>1.6853174534509665</v>
          </cell>
          <cell r="U31">
            <v>1.6777573313403951</v>
          </cell>
          <cell r="V31">
            <v>1.6740089777818947</v>
          </cell>
          <cell r="W31">
            <v>1.6744860943044482</v>
          </cell>
          <cell r="X31">
            <v>1.674797594653471</v>
          </cell>
          <cell r="Y31">
            <v>1.6750321696137471</v>
          </cell>
          <cell r="Z31">
            <v>1.6752560453939631</v>
          </cell>
          <cell r="AA31">
            <v>1.6756218608035438</v>
          </cell>
          <cell r="AB31">
            <v>1.6758097118972468</v>
          </cell>
          <cell r="AC31">
            <v>1.6757589087563156</v>
          </cell>
          <cell r="AD31">
            <v>1.6756903224572426</v>
          </cell>
        </row>
        <row r="32">
          <cell r="A32">
            <v>528</v>
          </cell>
          <cell r="B32" t="str">
            <v>Pemb</v>
          </cell>
          <cell r="C32" t="str">
            <v>Rate</v>
          </cell>
          <cell r="D32" t="str">
            <v>Births</v>
          </cell>
          <cell r="E32" t="str">
            <v>TFR</v>
          </cell>
          <cell r="F32">
            <v>2.1138063754117407</v>
          </cell>
          <cell r="G32">
            <v>2.1107793565891524</v>
          </cell>
          <cell r="H32">
            <v>2.1072623324874566</v>
          </cell>
          <cell r="I32">
            <v>2.1029863697414757</v>
          </cell>
          <cell r="J32">
            <v>2.0929637980350373</v>
          </cell>
          <cell r="K32">
            <v>2.0766844394629351</v>
          </cell>
          <cell r="L32">
            <v>2.0611607838046559</v>
          </cell>
          <cell r="M32">
            <v>2.0480155176054091</v>
          </cell>
          <cell r="N32">
            <v>2.0357378066270035</v>
          </cell>
          <cell r="O32">
            <v>2.0239488875881326</v>
          </cell>
          <cell r="P32">
            <v>2.012528707404369</v>
          </cell>
          <cell r="Q32">
            <v>2.0013443884952586</v>
          </cell>
          <cell r="R32">
            <v>1.9905554548352693</v>
          </cell>
          <cell r="S32">
            <v>1.979921419285422</v>
          </cell>
          <cell r="T32">
            <v>1.9694109427800781</v>
          </cell>
          <cell r="U32">
            <v>1.9584309349845883</v>
          </cell>
          <cell r="V32">
            <v>1.952498272138018</v>
          </cell>
          <cell r="W32">
            <v>1.9521058750795106</v>
          </cell>
          <cell r="X32">
            <v>1.9517036964746663</v>
          </cell>
          <cell r="Y32">
            <v>1.9513749399496207</v>
          </cell>
          <cell r="Z32">
            <v>1.9511570488071903</v>
          </cell>
          <cell r="AA32">
            <v>1.9511725361035046</v>
          </cell>
          <cell r="AB32">
            <v>1.9510589278602541</v>
          </cell>
          <cell r="AC32">
            <v>1.9510402038282555</v>
          </cell>
          <cell r="AD32">
            <v>1.9510146591232258</v>
          </cell>
        </row>
        <row r="33">
          <cell r="A33">
            <v>530</v>
          </cell>
          <cell r="B33" t="str">
            <v>Carm</v>
          </cell>
          <cell r="C33" t="str">
            <v>Rate</v>
          </cell>
          <cell r="D33" t="str">
            <v>Births</v>
          </cell>
          <cell r="E33" t="str">
            <v>TFR</v>
          </cell>
          <cell r="F33">
            <v>1.9980763753731392</v>
          </cell>
          <cell r="G33">
            <v>1.9956106534165037</v>
          </cell>
          <cell r="H33">
            <v>1.9926002350667622</v>
          </cell>
          <cell r="I33">
            <v>1.9889338410231794</v>
          </cell>
          <cell r="J33">
            <v>1.9798100636820428</v>
          </cell>
          <cell r="K33">
            <v>1.9646543664799376</v>
          </cell>
          <cell r="L33">
            <v>1.950104239196085</v>
          </cell>
          <cell r="M33">
            <v>1.9378977346828126</v>
          </cell>
          <cell r="N33">
            <v>1.9266233483950963</v>
          </cell>
          <cell r="O33">
            <v>1.9158240684248347</v>
          </cell>
          <cell r="P33">
            <v>1.905363661017176</v>
          </cell>
          <cell r="Q33">
            <v>1.8951213715940101</v>
          </cell>
          <cell r="R33">
            <v>1.8852431029209911</v>
          </cell>
          <cell r="S33">
            <v>1.875494522810409</v>
          </cell>
          <cell r="T33">
            <v>1.8658647849508418</v>
          </cell>
          <cell r="U33">
            <v>1.855788326095559</v>
          </cell>
          <cell r="V33">
            <v>1.8503931527366042</v>
          </cell>
          <cell r="W33">
            <v>1.8501437927931945</v>
          </cell>
          <cell r="X33">
            <v>1.8498401700389036</v>
          </cell>
          <cell r="Y33">
            <v>1.8495765797651527</v>
          </cell>
          <cell r="Z33">
            <v>1.849396237992422</v>
          </cell>
          <cell r="AA33">
            <v>1.8494270519680498</v>
          </cell>
          <cell r="AB33">
            <v>1.8493224193011619</v>
          </cell>
          <cell r="AC33">
            <v>1.8493006396227532</v>
          </cell>
          <cell r="AD33">
            <v>1.8492689288566704</v>
          </cell>
        </row>
        <row r="34">
          <cell r="A34">
            <v>532</v>
          </cell>
          <cell r="B34" t="str">
            <v>Swan</v>
          </cell>
          <cell r="C34" t="str">
            <v>Rate</v>
          </cell>
          <cell r="D34" t="str">
            <v>Births</v>
          </cell>
          <cell r="E34" t="str">
            <v>TFR</v>
          </cell>
          <cell r="F34">
            <v>1.7693780976118476</v>
          </cell>
          <cell r="G34">
            <v>1.7676330178303752</v>
          </cell>
          <cell r="H34">
            <v>1.7653628035934903</v>
          </cell>
          <cell r="I34">
            <v>1.762490820872203</v>
          </cell>
          <cell r="J34">
            <v>1.7548017945605092</v>
          </cell>
          <cell r="K34">
            <v>1.7415916096486508</v>
          </cell>
          <cell r="L34">
            <v>1.7287692762213605</v>
          </cell>
          <cell r="M34">
            <v>1.7181474958736862</v>
          </cell>
          <cell r="N34">
            <v>1.7084874361047899</v>
          </cell>
          <cell r="O34">
            <v>1.6992834527543934</v>
          </cell>
          <cell r="P34">
            <v>1.6904081262632356</v>
          </cell>
          <cell r="Q34">
            <v>1.6817511844486761</v>
          </cell>
          <cell r="R34">
            <v>1.6734381123547095</v>
          </cell>
          <cell r="S34">
            <v>1.6652542434050392</v>
          </cell>
          <cell r="T34">
            <v>1.6571821359451435</v>
          </cell>
          <cell r="U34">
            <v>1.6487120620858038</v>
          </cell>
          <cell r="V34">
            <v>1.6442787723814991</v>
          </cell>
          <cell r="W34">
            <v>1.6442997955133867</v>
          </cell>
          <cell r="X34">
            <v>1.6442255484768797</v>
          </cell>
          <cell r="Y34">
            <v>1.6441486116880011</v>
          </cell>
          <cell r="Z34">
            <v>1.6441137827694581</v>
          </cell>
          <cell r="AA34">
            <v>1.6442442160797748</v>
          </cell>
          <cell r="AB34">
            <v>1.6442334539523051</v>
          </cell>
          <cell r="AC34">
            <v>1.6442005927756465</v>
          </cell>
          <cell r="AD34">
            <v>1.6441556761065237</v>
          </cell>
        </row>
        <row r="35">
          <cell r="A35">
            <v>534</v>
          </cell>
          <cell r="B35" t="str">
            <v>NPT</v>
          </cell>
          <cell r="C35" t="str">
            <v>Rate</v>
          </cell>
          <cell r="D35" t="str">
            <v>Births</v>
          </cell>
          <cell r="E35" t="str">
            <v>TFR</v>
          </cell>
          <cell r="F35">
            <v>1.9792664986975659</v>
          </cell>
          <cell r="G35">
            <v>1.9745167879955499</v>
          </cell>
          <cell r="H35">
            <v>1.9705985536145747</v>
          </cell>
          <cell r="I35">
            <v>1.966584549509294</v>
          </cell>
          <cell r="J35">
            <v>1.9571545354728148</v>
          </cell>
          <cell r="K35">
            <v>1.9420120925973225</v>
          </cell>
          <cell r="L35">
            <v>1.9276724110345091</v>
          </cell>
          <cell r="M35">
            <v>1.9154023945842471</v>
          </cell>
          <cell r="N35">
            <v>1.9037860353294527</v>
          </cell>
          <cell r="O35">
            <v>1.8925777056458251</v>
          </cell>
          <cell r="P35">
            <v>1.8816759156672003</v>
          </cell>
          <cell r="Q35">
            <v>1.8709380666700546</v>
          </cell>
          <cell r="R35">
            <v>1.8605073912706165</v>
          </cell>
          <cell r="S35">
            <v>1.8501772802998873</v>
          </cell>
          <cell r="T35">
            <v>1.8399483661029796</v>
          </cell>
          <cell r="U35">
            <v>1.8292748678406934</v>
          </cell>
          <cell r="V35">
            <v>1.8234251213509207</v>
          </cell>
          <cell r="W35">
            <v>1.8228693772227014</v>
          </cell>
          <cell r="X35">
            <v>1.8223084486003198</v>
          </cell>
          <cell r="Y35">
            <v>1.82183469661595</v>
          </cell>
          <cell r="Z35">
            <v>1.8214781241666185</v>
          </cell>
          <cell r="AA35">
            <v>1.8213496968475555</v>
          </cell>
          <cell r="AB35">
            <v>1.8211134055755698</v>
          </cell>
          <cell r="AC35">
            <v>1.8211036509228133</v>
          </cell>
          <cell r="AD35">
            <v>1.8210880772063764</v>
          </cell>
        </row>
        <row r="36">
          <cell r="A36">
            <v>536</v>
          </cell>
          <cell r="B36" t="str">
            <v>Brid</v>
          </cell>
          <cell r="C36" t="str">
            <v>Rate</v>
          </cell>
          <cell r="D36" t="str">
            <v>Births</v>
          </cell>
          <cell r="E36" t="str">
            <v>TFR</v>
          </cell>
          <cell r="F36">
            <v>2.1250044653469038</v>
          </cell>
          <cell r="G36">
            <v>2.1201465012625733</v>
          </cell>
          <cell r="H36">
            <v>2.1160990136815974</v>
          </cell>
          <cell r="I36">
            <v>2.1119093301834004</v>
          </cell>
          <cell r="J36">
            <v>2.1019063992301819</v>
          </cell>
          <cell r="K36">
            <v>2.0856788308514482</v>
          </cell>
          <cell r="L36">
            <v>2.070239893448854</v>
          </cell>
          <cell r="M36">
            <v>2.0571207454437657</v>
          </cell>
          <cell r="N36">
            <v>2.0448069377311864</v>
          </cell>
          <cell r="O36">
            <v>2.0329585169090771</v>
          </cell>
          <cell r="P36">
            <v>2.0214484908615273</v>
          </cell>
          <cell r="Q36">
            <v>2.0101270418420412</v>
          </cell>
          <cell r="R36">
            <v>1.9991466258446249</v>
          </cell>
          <cell r="S36">
            <v>1.9882783962477157</v>
          </cell>
          <cell r="T36">
            <v>1.9775240689140992</v>
          </cell>
          <cell r="U36">
            <v>1.9662969111840587</v>
          </cell>
          <cell r="V36">
            <v>1.9601967037332648</v>
          </cell>
          <cell r="W36">
            <v>1.9597300387881682</v>
          </cell>
          <cell r="X36">
            <v>1.9592421332356709</v>
          </cell>
          <cell r="Y36">
            <v>1.9588309618374158</v>
          </cell>
          <cell r="Z36">
            <v>1.9585310578038977</v>
          </cell>
          <cell r="AA36">
            <v>1.9584626403694281</v>
          </cell>
          <cell r="AB36">
            <v>1.958265547078466</v>
          </cell>
          <cell r="AC36">
            <v>1.9582476150432651</v>
          </cell>
          <cell r="AD36">
            <v>1.9582218446067152</v>
          </cell>
        </row>
        <row r="37">
          <cell r="A37">
            <v>538</v>
          </cell>
          <cell r="B37" t="str">
            <v>Vale</v>
          </cell>
          <cell r="C37" t="str">
            <v>Rate</v>
          </cell>
          <cell r="D37" t="str">
            <v>Births</v>
          </cell>
          <cell r="E37" t="str">
            <v>TFR</v>
          </cell>
          <cell r="F37">
            <v>1.9750424026097246</v>
          </cell>
          <cell r="G37">
            <v>1.9728823459938618</v>
          </cell>
          <cell r="H37">
            <v>1.970057532128584</v>
          </cell>
          <cell r="I37">
            <v>1.9664996511610306</v>
          </cell>
          <cell r="J37">
            <v>1.9575506942623617</v>
          </cell>
          <cell r="K37">
            <v>1.9425210452961501</v>
          </cell>
          <cell r="L37">
            <v>1.9279990342860431</v>
          </cell>
          <cell r="M37">
            <v>1.9159638444920792</v>
          </cell>
          <cell r="N37">
            <v>1.9050176336543809</v>
          </cell>
          <cell r="O37">
            <v>1.8945850908237272</v>
          </cell>
          <cell r="P37">
            <v>1.8845031849861285</v>
          </cell>
          <cell r="Q37">
            <v>1.874656686612971</v>
          </cell>
          <cell r="R37">
            <v>1.8651828709405978</v>
          </cell>
          <cell r="S37">
            <v>1.8558404292966248</v>
          </cell>
          <cell r="T37">
            <v>1.8466211301221367</v>
          </cell>
          <cell r="U37">
            <v>1.8369684091386178</v>
          </cell>
          <cell r="V37">
            <v>1.8318822784708071</v>
          </cell>
          <cell r="W37">
            <v>1.8318281425498668</v>
          </cell>
          <cell r="X37">
            <v>1.8317113165631387</v>
          </cell>
          <cell r="Y37">
            <v>1.8316153568180571</v>
          </cell>
          <cell r="Z37">
            <v>1.8315827165325291</v>
          </cell>
          <cell r="AA37">
            <v>1.8317336571526106</v>
          </cell>
          <cell r="AB37">
            <v>1.831729407932096</v>
          </cell>
          <cell r="AC37">
            <v>1.8316924369657175</v>
          </cell>
          <cell r="AD37">
            <v>1.8316444244946901</v>
          </cell>
        </row>
        <row r="38">
          <cell r="A38">
            <v>540</v>
          </cell>
          <cell r="B38" t="str">
            <v>RCT</v>
          </cell>
          <cell r="C38" t="str">
            <v>Rate</v>
          </cell>
          <cell r="D38" t="str">
            <v>Births</v>
          </cell>
          <cell r="E38" t="str">
            <v>TFR</v>
          </cell>
          <cell r="F38">
            <v>1.9795442250243858</v>
          </cell>
          <cell r="G38">
            <v>1.973371838888266</v>
          </cell>
          <cell r="H38">
            <v>1.9691334986867157</v>
          </cell>
          <cell r="I38">
            <v>1.9652244300509591</v>
          </cell>
          <cell r="J38">
            <v>1.9559192821255398</v>
          </cell>
          <cell r="K38">
            <v>1.9408883911212624</v>
          </cell>
          <cell r="L38">
            <v>1.9266387409156707</v>
          </cell>
          <cell r="M38">
            <v>1.9144017732133007</v>
          </cell>
          <cell r="N38">
            <v>1.9027768304188941</v>
          </cell>
          <cell r="O38">
            <v>1.8915634030776598</v>
          </cell>
          <cell r="P38">
            <v>1.880665157428302</v>
          </cell>
          <cell r="Q38">
            <v>1.8699244644735642</v>
          </cell>
          <cell r="R38">
            <v>1.8594842780679983</v>
          </cell>
          <cell r="S38">
            <v>1.8491470291343652</v>
          </cell>
          <cell r="T38">
            <v>1.838913923984226</v>
          </cell>
          <cell r="U38">
            <v>1.8282398629862471</v>
          </cell>
          <cell r="V38">
            <v>1.8224124141767091</v>
          </cell>
          <cell r="W38">
            <v>1.8219148361744946</v>
          </cell>
          <cell r="X38">
            <v>1.8213968823990152</v>
          </cell>
          <cell r="Y38">
            <v>1.8209567159460145</v>
          </cell>
          <cell r="Z38">
            <v>1.8206236904983109</v>
          </cell>
          <cell r="AA38">
            <v>1.8205100250317279</v>
          </cell>
          <cell r="AB38">
            <v>1.8202850460513733</v>
          </cell>
          <cell r="AC38">
            <v>1.8202719045811866</v>
          </cell>
          <cell r="AD38">
            <v>1.8202515173161766</v>
          </cell>
        </row>
        <row r="39">
          <cell r="A39">
            <v>542</v>
          </cell>
          <cell r="B39" t="str">
            <v>Merth</v>
          </cell>
          <cell r="C39" t="str">
            <v>Rate</v>
          </cell>
          <cell r="D39" t="str">
            <v>Births</v>
          </cell>
          <cell r="E39" t="str">
            <v>TFR</v>
          </cell>
          <cell r="F39">
            <v>1.9199698938169545</v>
          </cell>
          <cell r="G39">
            <v>1.9131862041840069</v>
          </cell>
          <cell r="H39">
            <v>1.9087031629043583</v>
          </cell>
          <cell r="I39">
            <v>1.9047679974558458</v>
          </cell>
          <cell r="J39">
            <v>1.8955518376832474</v>
          </cell>
          <cell r="K39">
            <v>1.8809043845420277</v>
          </cell>
          <cell r="L39">
            <v>1.8671122297543681</v>
          </cell>
          <cell r="M39">
            <v>1.8552084647214062</v>
          </cell>
          <cell r="N39">
            <v>1.8438067987902393</v>
          </cell>
          <cell r="O39">
            <v>1.8327694250422646</v>
          </cell>
          <cell r="P39">
            <v>1.8220119072306289</v>
          </cell>
          <cell r="Q39">
            <v>1.811367371979191</v>
          </cell>
          <cell r="R39">
            <v>1.800974970955372</v>
          </cell>
          <cell r="S39">
            <v>1.7906509164662163</v>
          </cell>
          <cell r="T39">
            <v>1.7804098596447082</v>
          </cell>
          <cell r="U39">
            <v>1.7697365184696345</v>
          </cell>
          <cell r="V39">
            <v>1.7638375606578043</v>
          </cell>
          <cell r="W39">
            <v>1.7631814747795607</v>
          </cell>
          <cell r="X39">
            <v>1.7625266842642031</v>
          </cell>
          <cell r="Y39">
            <v>1.7619736342378947</v>
          </cell>
          <cell r="Z39">
            <v>1.7615432403787756</v>
          </cell>
          <cell r="AA39">
            <v>1.7613328917323536</v>
          </cell>
          <cell r="AB39">
            <v>1.7610241248000738</v>
          </cell>
          <cell r="AC39">
            <v>1.7610160409979507</v>
          </cell>
          <cell r="AD39">
            <v>1.7610029755201877</v>
          </cell>
        </row>
        <row r="40">
          <cell r="A40">
            <v>544</v>
          </cell>
          <cell r="B40" t="str">
            <v>Caer</v>
          </cell>
          <cell r="C40" t="str">
            <v>Rate</v>
          </cell>
          <cell r="D40" t="str">
            <v>Births</v>
          </cell>
          <cell r="E40" t="str">
            <v>TFR</v>
          </cell>
          <cell r="F40">
            <v>1.9674859010129313</v>
          </cell>
          <cell r="G40">
            <v>1.9622176259694968</v>
          </cell>
          <cell r="H40">
            <v>1.9581229847716706</v>
          </cell>
          <cell r="I40">
            <v>1.9540763187004306</v>
          </cell>
          <cell r="J40">
            <v>1.9446336736317735</v>
          </cell>
          <cell r="K40">
            <v>1.929539155600319</v>
          </cell>
          <cell r="L40">
            <v>1.915263234394166</v>
          </cell>
          <cell r="M40">
            <v>1.9030498569179166</v>
          </cell>
          <cell r="N40">
            <v>1.8914802279955061</v>
          </cell>
          <cell r="O40">
            <v>1.8803132897875243</v>
          </cell>
          <cell r="P40">
            <v>1.8694466049633922</v>
          </cell>
          <cell r="Q40">
            <v>1.8587309996430617</v>
          </cell>
          <cell r="R40">
            <v>1.8483058000882167</v>
          </cell>
          <cell r="S40">
            <v>1.8379687992515323</v>
          </cell>
          <cell r="T40">
            <v>1.8277267361316865</v>
          </cell>
          <cell r="U40">
            <v>1.8170437346593065</v>
          </cell>
          <cell r="V40">
            <v>1.811181362208041</v>
          </cell>
          <cell r="W40">
            <v>1.8106119830845162</v>
          </cell>
          <cell r="X40">
            <v>1.8100452214565035</v>
          </cell>
          <cell r="Y40">
            <v>1.8095715016573239</v>
          </cell>
          <cell r="Z40">
            <v>1.8092164864922993</v>
          </cell>
          <cell r="AA40">
            <v>1.8090828305018345</v>
          </cell>
          <cell r="AB40">
            <v>1.8088401024740448</v>
          </cell>
          <cell r="AC40">
            <v>1.8088271169359236</v>
          </cell>
          <cell r="AD40">
            <v>1.808808969822141</v>
          </cell>
        </row>
        <row r="41">
          <cell r="A41">
            <v>545</v>
          </cell>
          <cell r="B41" t="str">
            <v>Blae</v>
          </cell>
          <cell r="C41" t="str">
            <v>Rate</v>
          </cell>
          <cell r="D41" t="str">
            <v>Births</v>
          </cell>
          <cell r="E41" t="str">
            <v>TFR</v>
          </cell>
          <cell r="F41">
            <v>1.7683799525007817</v>
          </cell>
          <cell r="G41">
            <v>1.76307792764515</v>
          </cell>
          <cell r="H41">
            <v>1.7591598151526651</v>
          </cell>
          <cell r="I41">
            <v>1.7554286899795417</v>
          </cell>
          <cell r="J41">
            <v>1.7468335126788141</v>
          </cell>
          <cell r="K41">
            <v>1.7332558291591833</v>
          </cell>
          <cell r="L41">
            <v>1.7204950949783502</v>
          </cell>
          <cell r="M41">
            <v>1.7094780020908134</v>
          </cell>
          <cell r="N41">
            <v>1.6989113613069131</v>
          </cell>
          <cell r="O41">
            <v>1.6886738457604216</v>
          </cell>
          <cell r="P41">
            <v>1.6787011471465689</v>
          </cell>
          <cell r="Q41">
            <v>1.6688438179419771</v>
          </cell>
          <cell r="R41">
            <v>1.6592336963112999</v>
          </cell>
          <cell r="S41">
            <v>1.6496978227355188</v>
          </cell>
          <cell r="T41">
            <v>1.6402352278859902</v>
          </cell>
          <cell r="U41">
            <v>1.6303692725054386</v>
          </cell>
          <cell r="V41">
            <v>1.6248970384694557</v>
          </cell>
          <cell r="W41">
            <v>1.6242420708157683</v>
          </cell>
          <cell r="X41">
            <v>1.6236023947052116</v>
          </cell>
          <cell r="Y41">
            <v>1.6230664379961486</v>
          </cell>
          <cell r="Z41">
            <v>1.6226527789788381</v>
          </cell>
          <cell r="AA41">
            <v>1.622449966166069</v>
          </cell>
          <cell r="AB41">
            <v>1.622161938755492</v>
          </cell>
          <cell r="AC41">
            <v>1.6221571041878426</v>
          </cell>
          <cell r="AD41">
            <v>1.6221493443035901</v>
          </cell>
        </row>
        <row r="42">
          <cell r="A42">
            <v>546</v>
          </cell>
          <cell r="B42" t="str">
            <v>Torf</v>
          </cell>
          <cell r="C42" t="str">
            <v>Rate</v>
          </cell>
          <cell r="D42" t="str">
            <v>Births</v>
          </cell>
          <cell r="E42" t="str">
            <v>TFR</v>
          </cell>
          <cell r="F42">
            <v>2.0329898020714849</v>
          </cell>
          <cell r="G42">
            <v>2.0281502792867534</v>
          </cell>
          <cell r="H42">
            <v>2.0241321594400112</v>
          </cell>
          <cell r="I42">
            <v>2.0200233300824526</v>
          </cell>
          <cell r="J42">
            <v>2.0103488745679119</v>
          </cell>
          <cell r="K42">
            <v>1.9948454699283742</v>
          </cell>
          <cell r="L42">
            <v>1.9801958357050469</v>
          </cell>
          <cell r="M42">
            <v>1.9676056304034066</v>
          </cell>
          <cell r="N42">
            <v>1.9556202580358943</v>
          </cell>
          <cell r="O42">
            <v>1.9440343733044749</v>
          </cell>
          <cell r="P42">
            <v>1.9327586481516141</v>
          </cell>
          <cell r="Q42">
            <v>1.9216443069799809</v>
          </cell>
          <cell r="R42">
            <v>1.9108411784546009</v>
          </cell>
          <cell r="S42">
            <v>1.9001406535885659</v>
          </cell>
          <cell r="T42">
            <v>1.8895408268425329</v>
          </cell>
          <cell r="U42">
            <v>1.8784785757982789</v>
          </cell>
          <cell r="V42">
            <v>1.8723854338400152</v>
          </cell>
          <cell r="W42">
            <v>1.8717411900361995</v>
          </cell>
          <cell r="X42">
            <v>1.8710906073389366</v>
          </cell>
          <cell r="Y42">
            <v>1.870534976299788</v>
          </cell>
          <cell r="Z42">
            <v>1.8701060295989129</v>
          </cell>
          <cell r="AA42">
            <v>1.8699220531379359</v>
          </cell>
          <cell r="AB42">
            <v>1.8696356413478676</v>
          </cell>
          <cell r="AC42">
            <v>1.8696317500815949</v>
          </cell>
          <cell r="AD42">
            <v>1.8696222511445726</v>
          </cell>
        </row>
        <row r="43">
          <cell r="A43">
            <v>548</v>
          </cell>
          <cell r="B43" t="str">
            <v>Monm</v>
          </cell>
          <cell r="C43" t="str">
            <v>Rate</v>
          </cell>
          <cell r="D43" t="str">
            <v>Births</v>
          </cell>
          <cell r="E43" t="str">
            <v>TFR</v>
          </cell>
          <cell r="F43">
            <v>1.932593281403052</v>
          </cell>
          <cell r="G43">
            <v>1.9327799249458248</v>
          </cell>
          <cell r="H43">
            <v>1.9309195249766782</v>
          </cell>
          <cell r="I43">
            <v>1.9277592942896333</v>
          </cell>
          <cell r="J43">
            <v>1.9193218960982528</v>
          </cell>
          <cell r="K43">
            <v>1.9047365583155911</v>
          </cell>
          <cell r="L43">
            <v>1.8905124406535192</v>
          </cell>
          <cell r="M43">
            <v>1.8788901227344534</v>
          </cell>
          <cell r="N43">
            <v>1.868481289420842</v>
          </cell>
          <cell r="O43">
            <v>1.8586069072557605</v>
          </cell>
          <cell r="P43">
            <v>1.849121868070126</v>
          </cell>
          <cell r="Q43">
            <v>1.8399123449124932</v>
          </cell>
          <cell r="R43">
            <v>1.8311254596986919</v>
          </cell>
          <cell r="S43">
            <v>1.8225058942198853</v>
          </cell>
          <cell r="T43">
            <v>1.8140056770331088</v>
          </cell>
          <cell r="U43">
            <v>1.8050692677240445</v>
          </cell>
          <cell r="V43">
            <v>1.8004510511735299</v>
          </cell>
          <cell r="W43">
            <v>1.8005934373587296</v>
          </cell>
          <cell r="X43">
            <v>1.8006353644180304</v>
          </cell>
          <cell r="Y43">
            <v>1.8006694833816705</v>
          </cell>
          <cell r="Z43">
            <v>1.8007447245248434</v>
          </cell>
          <cell r="AA43">
            <v>1.8009899043369113</v>
          </cell>
          <cell r="AB43">
            <v>1.8010673227143457</v>
          </cell>
          <cell r="AC43">
            <v>1.8010223496291911</v>
          </cell>
          <cell r="AD43">
            <v>1.8009649336299591</v>
          </cell>
        </row>
        <row r="44">
          <cell r="A44">
            <v>550</v>
          </cell>
          <cell r="B44" t="str">
            <v>Newp</v>
          </cell>
          <cell r="C44" t="str">
            <v>Rate</v>
          </cell>
          <cell r="D44" t="str">
            <v>Births</v>
          </cell>
          <cell r="E44" t="str">
            <v>TFR</v>
          </cell>
          <cell r="F44">
            <v>2.0913427338994537</v>
          </cell>
          <cell r="G44">
            <v>2.08759483440494</v>
          </cell>
          <cell r="H44">
            <v>2.084101741826367</v>
          </cell>
          <cell r="I44">
            <v>2.0801909593407135</v>
          </cell>
          <cell r="J44">
            <v>2.0706048004003628</v>
          </cell>
          <cell r="K44">
            <v>2.0547504036548174</v>
          </cell>
          <cell r="L44">
            <v>2.0395605111499449</v>
          </cell>
          <cell r="M44">
            <v>2.0267454373404212</v>
          </cell>
          <cell r="N44">
            <v>2.0148237794481352</v>
          </cell>
          <cell r="O44">
            <v>2.0033904350250089</v>
          </cell>
          <cell r="P44">
            <v>1.9923281836159863</v>
          </cell>
          <cell r="Q44">
            <v>1.9814946944279679</v>
          </cell>
          <cell r="R44">
            <v>1.9710329442426133</v>
          </cell>
          <cell r="S44">
            <v>1.9607118814189346</v>
          </cell>
          <cell r="T44">
            <v>1.9505132853404115</v>
          </cell>
          <cell r="U44">
            <v>1.9398446529405631</v>
          </cell>
          <cell r="V44">
            <v>1.9341296456219845</v>
          </cell>
          <cell r="W44">
            <v>1.9338716016266935</v>
          </cell>
          <cell r="X44">
            <v>1.9335650491793612</v>
          </cell>
          <cell r="Y44">
            <v>1.9333046578983719</v>
          </cell>
          <cell r="Z44">
            <v>1.933130381986518</v>
          </cell>
          <cell r="AA44">
            <v>1.9331701244941593</v>
          </cell>
          <cell r="AB44">
            <v>1.9330690704505249</v>
          </cell>
          <cell r="AC44">
            <v>1.9330397555157983</v>
          </cell>
          <cell r="AD44">
            <v>1.9330013254583813</v>
          </cell>
        </row>
        <row r="45">
          <cell r="A45">
            <v>552</v>
          </cell>
          <cell r="B45" t="str">
            <v>Card</v>
          </cell>
          <cell r="C45" t="str">
            <v>Rate</v>
          </cell>
          <cell r="D45" t="str">
            <v>Births</v>
          </cell>
          <cell r="E45" t="str">
            <v>TFR</v>
          </cell>
          <cell r="F45">
            <v>1.7406721075861387</v>
          </cell>
          <cell r="G45">
            <v>1.7394147930587529</v>
          </cell>
          <cell r="H45">
            <v>1.7375500739511447</v>
          </cell>
          <cell r="I45">
            <v>1.7348961696527108</v>
          </cell>
          <cell r="J45">
            <v>1.7275867512295902</v>
          </cell>
          <cell r="K45">
            <v>1.7145872859929052</v>
          </cell>
          <cell r="L45">
            <v>1.7017676630873451</v>
          </cell>
          <cell r="M45">
            <v>1.6913345285508961</v>
          </cell>
          <cell r="N45">
            <v>1.682100172345073</v>
          </cell>
          <cell r="O45">
            <v>1.6734079656174672</v>
          </cell>
          <cell r="P45">
            <v>1.665100090200295</v>
          </cell>
          <cell r="Q45">
            <v>1.6570797898023326</v>
          </cell>
          <cell r="R45">
            <v>1.6494632551321267</v>
          </cell>
          <cell r="S45">
            <v>1.6420252338353614</v>
          </cell>
          <cell r="T45">
            <v>1.634726487654147</v>
          </cell>
          <cell r="U45">
            <v>1.6270542309230251</v>
          </cell>
          <cell r="V45">
            <v>1.6232328736202786</v>
          </cell>
          <cell r="W45">
            <v>1.6236884487454379</v>
          </cell>
          <cell r="X45">
            <v>1.624022406826731</v>
          </cell>
          <cell r="Y45">
            <v>1.6243047901206502</v>
          </cell>
          <cell r="Z45">
            <v>1.6245851689292719</v>
          </cell>
          <cell r="AA45">
            <v>1.6249871135529526</v>
          </cell>
          <cell r="AB45">
            <v>1.6252154899977902</v>
          </cell>
          <cell r="AC45">
            <v>1.6251579157148999</v>
          </cell>
          <cell r="AD45">
            <v>1.6250851272062348</v>
          </cell>
        </row>
        <row r="46">
          <cell r="A46">
            <v>512</v>
          </cell>
          <cell r="B46" t="str">
            <v>IOA</v>
          </cell>
          <cell r="C46" t="str">
            <v>Rate</v>
          </cell>
          <cell r="D46" t="str">
            <v>Deaths</v>
          </cell>
          <cell r="E46" t="str">
            <v>Expectation of life</v>
          </cell>
          <cell r="F46">
            <v>80.557274488595652</v>
          </cell>
          <cell r="G46">
            <v>80.765979629467552</v>
          </cell>
          <cell r="H46">
            <v>80.952227427294076</v>
          </cell>
          <cell r="I46">
            <v>81.130944132930765</v>
          </cell>
          <cell r="J46">
            <v>81.3095282591716</v>
          </cell>
          <cell r="K46">
            <v>81.482845257094752</v>
          </cell>
          <cell r="L46">
            <v>81.645044619619455</v>
          </cell>
          <cell r="M46">
            <v>81.787780706343341</v>
          </cell>
          <cell r="N46">
            <v>81.940149743110638</v>
          </cell>
          <cell r="O46">
            <v>82.055918193473872</v>
          </cell>
          <cell r="P46">
            <v>82.194914530212671</v>
          </cell>
          <cell r="Q46">
            <v>82.334467571222419</v>
          </cell>
          <cell r="R46">
            <v>82.454371953162479</v>
          </cell>
          <cell r="S46">
            <v>82.558387568027541</v>
          </cell>
          <cell r="T46">
            <v>82.687227599982165</v>
          </cell>
          <cell r="U46">
            <v>82.791493383979429</v>
          </cell>
          <cell r="V46">
            <v>82.903310582076827</v>
          </cell>
          <cell r="W46">
            <v>83.005169856691765</v>
          </cell>
          <cell r="X46">
            <v>83.11038692253986</v>
          </cell>
          <cell r="Y46">
            <v>83.200641358719039</v>
          </cell>
          <cell r="Z46">
            <v>83.296824109054242</v>
          </cell>
          <cell r="AA46">
            <v>83.38636892297005</v>
          </cell>
          <cell r="AB46">
            <v>83.481280637270473</v>
          </cell>
          <cell r="AC46">
            <v>83.564032769270895</v>
          </cell>
          <cell r="AD46">
            <v>83.641582831018653</v>
          </cell>
        </row>
        <row r="47">
          <cell r="A47">
            <v>514</v>
          </cell>
          <cell r="B47" t="str">
            <v>Gwyn</v>
          </cell>
          <cell r="C47" t="str">
            <v>Rate</v>
          </cell>
          <cell r="D47" t="str">
            <v>Deaths</v>
          </cell>
          <cell r="E47" t="str">
            <v>Expectation of life</v>
          </cell>
          <cell r="F47">
            <v>80.879463800605123</v>
          </cell>
          <cell r="G47">
            <v>81.070768987018923</v>
          </cell>
          <cell r="H47">
            <v>81.248479666507919</v>
          </cell>
          <cell r="I47">
            <v>81.429018693511168</v>
          </cell>
          <cell r="J47">
            <v>81.585441335358027</v>
          </cell>
          <cell r="K47">
            <v>81.745871155087116</v>
          </cell>
          <cell r="L47">
            <v>81.901309466528176</v>
          </cell>
          <cell r="M47">
            <v>82.044650121908433</v>
          </cell>
          <cell r="N47">
            <v>82.179511043317447</v>
          </cell>
          <cell r="O47">
            <v>82.305057152195545</v>
          </cell>
          <cell r="P47">
            <v>82.433388888639925</v>
          </cell>
          <cell r="Q47">
            <v>82.55658705598681</v>
          </cell>
          <cell r="R47">
            <v>82.67725231223973</v>
          </cell>
          <cell r="S47">
            <v>82.784575302224354</v>
          </cell>
          <cell r="T47">
            <v>82.888837998822495</v>
          </cell>
          <cell r="U47">
            <v>83.006265282988139</v>
          </cell>
          <cell r="V47">
            <v>83.108763126521865</v>
          </cell>
          <cell r="W47">
            <v>83.199345957921764</v>
          </cell>
          <cell r="X47">
            <v>83.296699076378047</v>
          </cell>
          <cell r="Y47">
            <v>83.385441696766449</v>
          </cell>
          <cell r="Z47">
            <v>83.477161244481877</v>
          </cell>
          <cell r="AA47">
            <v>83.561178076330918</v>
          </cell>
          <cell r="AB47">
            <v>83.640868601984792</v>
          </cell>
          <cell r="AC47">
            <v>83.722549380749157</v>
          </cell>
          <cell r="AD47">
            <v>83.806848929799557</v>
          </cell>
        </row>
        <row r="48">
          <cell r="A48">
            <v>516</v>
          </cell>
          <cell r="B48" t="str">
            <v>Conwy</v>
          </cell>
          <cell r="C48" t="str">
            <v>Rate</v>
          </cell>
          <cell r="D48" t="str">
            <v>Deaths</v>
          </cell>
          <cell r="E48" t="str">
            <v>Expectation of life</v>
          </cell>
          <cell r="F48">
            <v>80.589118177492765</v>
          </cell>
          <cell r="G48">
            <v>80.77620687797743</v>
          </cell>
          <cell r="H48">
            <v>80.964213064406493</v>
          </cell>
          <cell r="I48">
            <v>81.149451461050305</v>
          </cell>
          <cell r="J48">
            <v>81.311733551239783</v>
          </cell>
          <cell r="K48">
            <v>81.477832855983934</v>
          </cell>
          <cell r="L48">
            <v>81.647222500577385</v>
          </cell>
          <cell r="M48">
            <v>81.790124697828077</v>
          </cell>
          <cell r="N48">
            <v>81.93489411492466</v>
          </cell>
          <cell r="O48">
            <v>82.07524713538929</v>
          </cell>
          <cell r="P48">
            <v>82.195496925324179</v>
          </cell>
          <cell r="Q48">
            <v>82.321186231605921</v>
          </cell>
          <cell r="R48">
            <v>82.448452100078157</v>
          </cell>
          <cell r="S48">
            <v>82.555678674839072</v>
          </cell>
          <cell r="T48">
            <v>82.665556200149226</v>
          </cell>
          <cell r="U48">
            <v>82.787668407636644</v>
          </cell>
          <cell r="V48">
            <v>82.893047424848234</v>
          </cell>
          <cell r="W48">
            <v>82.995660376110507</v>
          </cell>
          <cell r="X48">
            <v>83.092575867569877</v>
          </cell>
          <cell r="Y48">
            <v>83.18663880104215</v>
          </cell>
          <cell r="Z48">
            <v>83.279625628010209</v>
          </cell>
          <cell r="AA48">
            <v>83.371524775112377</v>
          </cell>
          <cell r="AB48">
            <v>83.455287171378131</v>
          </cell>
          <cell r="AC48">
            <v>83.55078051852513</v>
          </cell>
          <cell r="AD48">
            <v>83.627083526602178</v>
          </cell>
        </row>
        <row r="49">
          <cell r="A49">
            <v>518</v>
          </cell>
          <cell r="B49" t="str">
            <v>Denb</v>
          </cell>
          <cell r="C49" t="str">
            <v>Rate</v>
          </cell>
          <cell r="D49" t="str">
            <v>Deaths</v>
          </cell>
          <cell r="E49" t="str">
            <v>Expectation of life</v>
          </cell>
          <cell r="F49">
            <v>80.062298222471497</v>
          </cell>
          <cell r="G49">
            <v>80.267075749825025</v>
          </cell>
          <cell r="H49">
            <v>80.448709392882918</v>
          </cell>
          <cell r="I49">
            <v>80.635927203144448</v>
          </cell>
          <cell r="J49">
            <v>80.8158435447708</v>
          </cell>
          <cell r="K49">
            <v>80.997164482586811</v>
          </cell>
          <cell r="L49">
            <v>81.157325593282806</v>
          </cell>
          <cell r="M49">
            <v>81.309755492672423</v>
          </cell>
          <cell r="N49">
            <v>81.457552983520031</v>
          </cell>
          <cell r="O49">
            <v>81.595494174965424</v>
          </cell>
          <cell r="P49">
            <v>81.736166320532135</v>
          </cell>
          <cell r="Q49">
            <v>81.87003400159368</v>
          </cell>
          <cell r="R49">
            <v>81.974874075898668</v>
          </cell>
          <cell r="S49">
            <v>82.108681652991962</v>
          </cell>
          <cell r="T49">
            <v>82.217921201241936</v>
          </cell>
          <cell r="U49">
            <v>82.327882099473996</v>
          </cell>
          <cell r="V49">
            <v>82.445522114407908</v>
          </cell>
          <cell r="W49">
            <v>82.548499290682585</v>
          </cell>
          <cell r="X49">
            <v>82.650107201603873</v>
          </cell>
          <cell r="Y49">
            <v>82.748212944405893</v>
          </cell>
          <cell r="Z49">
            <v>82.834634442923488</v>
          </cell>
          <cell r="AA49">
            <v>82.939790181586901</v>
          </cell>
          <cell r="AB49">
            <v>83.029459579833244</v>
          </cell>
          <cell r="AC49">
            <v>83.10871739183716</v>
          </cell>
          <cell r="AD49">
            <v>83.198658629584315</v>
          </cell>
        </row>
        <row r="50">
          <cell r="A50">
            <v>520</v>
          </cell>
          <cell r="B50" t="str">
            <v>Flint</v>
          </cell>
          <cell r="C50" t="str">
            <v>Rate</v>
          </cell>
          <cell r="D50" t="str">
            <v>Deaths</v>
          </cell>
          <cell r="E50" t="str">
            <v>Expectation of life</v>
          </cell>
          <cell r="F50">
            <v>80.984376559514715</v>
          </cell>
          <cell r="G50">
            <v>81.170353807715912</v>
          </cell>
          <cell r="H50">
            <v>81.363222401286848</v>
          </cell>
          <cell r="I50">
            <v>81.53850804736156</v>
          </cell>
          <cell r="J50">
            <v>81.709866903641199</v>
          </cell>
          <cell r="K50">
            <v>81.870503066076921</v>
          </cell>
          <cell r="L50">
            <v>82.02421672751916</v>
          </cell>
          <cell r="M50">
            <v>82.162053108263663</v>
          </cell>
          <cell r="N50">
            <v>82.30640530435079</v>
          </cell>
          <cell r="O50">
            <v>82.43600954444328</v>
          </cell>
          <cell r="P50">
            <v>82.565907377917327</v>
          </cell>
          <cell r="Q50">
            <v>82.689579131208831</v>
          </cell>
          <cell r="R50">
            <v>82.808241092869409</v>
          </cell>
          <cell r="S50">
            <v>82.913103185593783</v>
          </cell>
          <cell r="T50">
            <v>83.028700644631797</v>
          </cell>
          <cell r="U50">
            <v>83.142187098964271</v>
          </cell>
          <cell r="V50">
            <v>83.237038822499386</v>
          </cell>
          <cell r="W50">
            <v>83.337225008963173</v>
          </cell>
          <cell r="X50">
            <v>83.432563591234853</v>
          </cell>
          <cell r="Y50">
            <v>83.5229642334955</v>
          </cell>
          <cell r="Z50">
            <v>83.613003245508295</v>
          </cell>
          <cell r="AA50">
            <v>83.703086129203427</v>
          </cell>
          <cell r="AB50">
            <v>83.786706450009532</v>
          </cell>
          <cell r="AC50">
            <v>83.863996019871536</v>
          </cell>
          <cell r="AD50">
            <v>83.942682659888533</v>
          </cell>
        </row>
        <row r="51">
          <cell r="A51">
            <v>522</v>
          </cell>
          <cell r="B51" t="str">
            <v>Wrex</v>
          </cell>
          <cell r="C51" t="str">
            <v>Rate</v>
          </cell>
          <cell r="D51" t="str">
            <v>Deaths</v>
          </cell>
          <cell r="E51" t="str">
            <v>Expectation of life</v>
          </cell>
          <cell r="F51">
            <v>80.19370642400942</v>
          </cell>
          <cell r="G51">
            <v>80.397703044002782</v>
          </cell>
          <cell r="H51">
            <v>80.589949746349134</v>
          </cell>
          <cell r="I51">
            <v>80.769590095626342</v>
          </cell>
          <cell r="J51">
            <v>80.951675473941023</v>
          </cell>
          <cell r="K51">
            <v>81.118741097424859</v>
          </cell>
          <cell r="L51">
            <v>81.276238104940973</v>
          </cell>
          <cell r="M51">
            <v>81.427139043734925</v>
          </cell>
          <cell r="N51">
            <v>81.569755805287841</v>
          </cell>
          <cell r="O51">
            <v>81.717982474574882</v>
          </cell>
          <cell r="P51">
            <v>81.849632053929639</v>
          </cell>
          <cell r="Q51">
            <v>81.978765077461986</v>
          </cell>
          <cell r="R51">
            <v>82.101093891508867</v>
          </cell>
          <cell r="S51">
            <v>82.221726517364417</v>
          </cell>
          <cell r="T51">
            <v>82.331960723898476</v>
          </cell>
          <cell r="U51">
            <v>82.453004265845976</v>
          </cell>
          <cell r="V51">
            <v>82.555034894895371</v>
          </cell>
          <cell r="W51">
            <v>82.656581806120371</v>
          </cell>
          <cell r="X51">
            <v>82.759016632787976</v>
          </cell>
          <cell r="Y51">
            <v>82.855210762729158</v>
          </cell>
          <cell r="Z51">
            <v>82.950134780538818</v>
          </cell>
          <cell r="AA51">
            <v>83.043156746148327</v>
          </cell>
          <cell r="AB51">
            <v>83.12556050586646</v>
          </cell>
          <cell r="AC51">
            <v>83.213521610152895</v>
          </cell>
          <cell r="AD51">
            <v>83.297242502218765</v>
          </cell>
        </row>
        <row r="52">
          <cell r="A52">
            <v>524</v>
          </cell>
          <cell r="B52" t="str">
            <v>Powys</v>
          </cell>
          <cell r="C52" t="str">
            <v>Rate</v>
          </cell>
          <cell r="D52" t="str">
            <v>Deaths</v>
          </cell>
          <cell r="E52" t="str">
            <v>Expectation of life</v>
          </cell>
          <cell r="F52">
            <v>81.934139194576659</v>
          </cell>
          <cell r="G52">
            <v>82.1076766659328</v>
          </cell>
          <cell r="H52">
            <v>82.283711524861403</v>
          </cell>
          <cell r="I52">
            <v>82.4511221038548</v>
          </cell>
          <cell r="J52">
            <v>82.602627770317554</v>
          </cell>
          <cell r="K52">
            <v>82.759989194632354</v>
          </cell>
          <cell r="L52">
            <v>82.901581664931626</v>
          </cell>
          <cell r="M52">
            <v>83.030329027651916</v>
          </cell>
          <cell r="N52">
            <v>83.164287825672062</v>
          </cell>
          <cell r="O52">
            <v>83.291091967823277</v>
          </cell>
          <cell r="P52">
            <v>83.411620424751803</v>
          </cell>
          <cell r="Q52">
            <v>83.524903298560218</v>
          </cell>
          <cell r="R52">
            <v>83.630423576843668</v>
          </cell>
          <cell r="S52">
            <v>83.736490195442229</v>
          </cell>
          <cell r="T52">
            <v>83.83928966911931</v>
          </cell>
          <cell r="U52">
            <v>83.939912902151832</v>
          </cell>
          <cell r="V52">
            <v>84.027542008285153</v>
          </cell>
          <cell r="W52">
            <v>84.12404207311458</v>
          </cell>
          <cell r="X52">
            <v>84.213233225985434</v>
          </cell>
          <cell r="Y52">
            <v>84.291472679930664</v>
          </cell>
          <cell r="Z52">
            <v>84.372329490098409</v>
          </cell>
          <cell r="AA52">
            <v>84.454484084038626</v>
          </cell>
          <cell r="AB52">
            <v>84.536749331160635</v>
          </cell>
          <cell r="AC52">
            <v>84.612291999894083</v>
          </cell>
          <cell r="AD52">
            <v>84.683273547577983</v>
          </cell>
        </row>
        <row r="53">
          <cell r="A53">
            <v>526</v>
          </cell>
          <cell r="B53" t="str">
            <v>Cere</v>
          </cell>
          <cell r="C53" t="str">
            <v>Rate</v>
          </cell>
          <cell r="D53" t="str">
            <v>Deaths</v>
          </cell>
          <cell r="E53" t="str">
            <v>Expectation of life</v>
          </cell>
          <cell r="F53">
            <v>81.812616069847508</v>
          </cell>
          <cell r="G53">
            <v>81.99253231182189</v>
          </cell>
          <cell r="H53">
            <v>82.163522374716877</v>
          </cell>
          <cell r="I53">
            <v>82.323012368791922</v>
          </cell>
          <cell r="J53">
            <v>82.485948654558925</v>
          </cell>
          <cell r="K53">
            <v>82.630087424382268</v>
          </cell>
          <cell r="L53">
            <v>82.802487855001999</v>
          </cell>
          <cell r="M53">
            <v>82.927159422374345</v>
          </cell>
          <cell r="N53">
            <v>83.059949358702909</v>
          </cell>
          <cell r="O53">
            <v>83.173521203676273</v>
          </cell>
          <cell r="P53">
            <v>83.294980641891343</v>
          </cell>
          <cell r="Q53">
            <v>83.417926699369886</v>
          </cell>
          <cell r="R53">
            <v>83.533297972157015</v>
          </cell>
          <cell r="S53">
            <v>83.63709420146067</v>
          </cell>
          <cell r="T53">
            <v>83.730502667505775</v>
          </cell>
          <cell r="U53">
            <v>83.835151558477406</v>
          </cell>
          <cell r="V53">
            <v>83.933157526890497</v>
          </cell>
          <cell r="W53">
            <v>84.013655891702058</v>
          </cell>
          <cell r="X53">
            <v>84.111593994186364</v>
          </cell>
          <cell r="Y53">
            <v>84.190263422668934</v>
          </cell>
          <cell r="Z53">
            <v>84.2834395544226</v>
          </cell>
          <cell r="AA53">
            <v>84.358044539215271</v>
          </cell>
          <cell r="AB53">
            <v>84.449465870576034</v>
          </cell>
          <cell r="AC53">
            <v>84.513340811016192</v>
          </cell>
          <cell r="AD53">
            <v>84.596770026409928</v>
          </cell>
        </row>
        <row r="54">
          <cell r="A54">
            <v>528</v>
          </cell>
          <cell r="B54" t="str">
            <v>Pemb</v>
          </cell>
          <cell r="C54" t="str">
            <v>Rate</v>
          </cell>
          <cell r="D54" t="str">
            <v>Deaths</v>
          </cell>
          <cell r="E54" t="str">
            <v>Expectation of life</v>
          </cell>
          <cell r="F54">
            <v>80.966100125953744</v>
          </cell>
          <cell r="G54">
            <v>81.171952741813044</v>
          </cell>
          <cell r="H54">
            <v>81.351905247210055</v>
          </cell>
          <cell r="I54">
            <v>81.532275093097027</v>
          </cell>
          <cell r="J54">
            <v>81.701650003469084</v>
          </cell>
          <cell r="K54">
            <v>81.863944863007319</v>
          </cell>
          <cell r="L54">
            <v>82.015227298052253</v>
          </cell>
          <cell r="M54">
            <v>82.158414370769961</v>
          </cell>
          <cell r="N54">
            <v>82.297411675344719</v>
          </cell>
          <cell r="O54">
            <v>82.436793727899229</v>
          </cell>
          <cell r="P54">
            <v>82.564273778210477</v>
          </cell>
          <cell r="Q54">
            <v>82.691577311044114</v>
          </cell>
          <cell r="R54">
            <v>82.806539121679663</v>
          </cell>
          <cell r="S54">
            <v>82.915756200570115</v>
          </cell>
          <cell r="T54">
            <v>83.038606893200978</v>
          </cell>
          <cell r="U54">
            <v>83.141994443535097</v>
          </cell>
          <cell r="V54">
            <v>83.245714975762255</v>
          </cell>
          <cell r="W54">
            <v>83.334552587475187</v>
          </cell>
          <cell r="X54">
            <v>83.431632867708672</v>
          </cell>
          <cell r="Y54">
            <v>83.526554029678877</v>
          </cell>
          <cell r="Z54">
            <v>83.625086442593528</v>
          </cell>
          <cell r="AA54">
            <v>83.705361445755955</v>
          </cell>
          <cell r="AB54">
            <v>83.788009837210097</v>
          </cell>
          <cell r="AC54">
            <v>83.866441827870034</v>
          </cell>
          <cell r="AD54">
            <v>83.945895207468226</v>
          </cell>
        </row>
        <row r="55">
          <cell r="A55">
            <v>530</v>
          </cell>
          <cell r="B55" t="str">
            <v>Carm</v>
          </cell>
          <cell r="C55" t="str">
            <v>Rate</v>
          </cell>
          <cell r="D55" t="str">
            <v>Deaths</v>
          </cell>
          <cell r="E55" t="str">
            <v>Expectation of life</v>
          </cell>
          <cell r="F55">
            <v>80.425412612525264</v>
          </cell>
          <cell r="G55">
            <v>80.629475247543041</v>
          </cell>
          <cell r="H55">
            <v>80.818711224072359</v>
          </cell>
          <cell r="I55">
            <v>80.998638770811425</v>
          </cell>
          <cell r="J55">
            <v>81.172664331150642</v>
          </cell>
          <cell r="K55">
            <v>81.340314672940323</v>
          </cell>
          <cell r="L55">
            <v>81.494273892848113</v>
          </cell>
          <cell r="M55">
            <v>81.64729193704845</v>
          </cell>
          <cell r="N55">
            <v>81.788928325095895</v>
          </cell>
          <cell r="O55">
            <v>81.926578205308417</v>
          </cell>
          <cell r="P55">
            <v>82.05879636307769</v>
          </cell>
          <cell r="Q55">
            <v>82.182027523386353</v>
          </cell>
          <cell r="R55">
            <v>82.308970879163581</v>
          </cell>
          <cell r="S55">
            <v>82.42583897589634</v>
          </cell>
          <cell r="T55">
            <v>82.54225910245016</v>
          </cell>
          <cell r="U55">
            <v>82.647971036048844</v>
          </cell>
          <cell r="V55">
            <v>82.753881271348973</v>
          </cell>
          <cell r="W55">
            <v>82.859130797385575</v>
          </cell>
          <cell r="X55">
            <v>82.959120325053931</v>
          </cell>
          <cell r="Y55">
            <v>83.054426082848323</v>
          </cell>
          <cell r="Z55">
            <v>83.144980394186987</v>
          </cell>
          <cell r="AA55">
            <v>83.23812196212522</v>
          </cell>
          <cell r="AB55">
            <v>83.322042894103291</v>
          </cell>
          <cell r="AC55">
            <v>83.407529491574607</v>
          </cell>
          <cell r="AD55">
            <v>83.48978516630531</v>
          </cell>
        </row>
        <row r="56">
          <cell r="A56">
            <v>532</v>
          </cell>
          <cell r="B56" t="str">
            <v>Swan</v>
          </cell>
          <cell r="C56" t="str">
            <v>Rate</v>
          </cell>
          <cell r="D56" t="str">
            <v>Deaths</v>
          </cell>
          <cell r="E56" t="str">
            <v>Expectation of life</v>
          </cell>
          <cell r="F56">
            <v>80.348560107708664</v>
          </cell>
          <cell r="G56">
            <v>80.546423618838944</v>
          </cell>
          <cell r="H56">
            <v>80.735559239129728</v>
          </cell>
          <cell r="I56">
            <v>80.913699915956542</v>
          </cell>
          <cell r="J56">
            <v>81.085565297887385</v>
          </cell>
          <cell r="K56">
            <v>81.251089122034159</v>
          </cell>
          <cell r="L56">
            <v>81.409325409756789</v>
          </cell>
          <cell r="M56">
            <v>81.559166351600311</v>
          </cell>
          <cell r="N56">
            <v>81.701995615639632</v>
          </cell>
          <cell r="O56">
            <v>81.837386623378393</v>
          </cell>
          <cell r="P56">
            <v>81.968265622918324</v>
          </cell>
          <cell r="Q56">
            <v>82.093643156401157</v>
          </cell>
          <cell r="R56">
            <v>82.210702619285371</v>
          </cell>
          <cell r="S56">
            <v>82.323543836671902</v>
          </cell>
          <cell r="T56">
            <v>82.436475462935519</v>
          </cell>
          <cell r="U56">
            <v>82.541715398892237</v>
          </cell>
          <cell r="V56">
            <v>82.64399985571653</v>
          </cell>
          <cell r="W56">
            <v>82.747161423222636</v>
          </cell>
          <cell r="X56">
            <v>82.835235140451459</v>
          </cell>
          <cell r="Y56">
            <v>82.929753168774099</v>
          </cell>
          <cell r="Z56">
            <v>83.02777093800151</v>
          </cell>
          <cell r="AA56">
            <v>83.110817244894179</v>
          </cell>
          <cell r="AB56">
            <v>83.198725546733371</v>
          </cell>
          <cell r="AC56">
            <v>83.281617796694604</v>
          </cell>
          <cell r="AD56">
            <v>83.358639077382122</v>
          </cell>
        </row>
        <row r="57">
          <cell r="A57">
            <v>534</v>
          </cell>
          <cell r="B57" t="str">
            <v>NPT</v>
          </cell>
          <cell r="C57" t="str">
            <v>Rate</v>
          </cell>
          <cell r="D57" t="str">
            <v>Deaths</v>
          </cell>
          <cell r="E57" t="str">
            <v>Expectation of life</v>
          </cell>
          <cell r="F57">
            <v>78.925082495016852</v>
          </cell>
          <cell r="G57">
            <v>79.135950409635413</v>
          </cell>
          <cell r="H57">
            <v>79.343904289678889</v>
          </cell>
          <cell r="I57">
            <v>79.534682202739418</v>
          </cell>
          <cell r="J57">
            <v>79.728424414418498</v>
          </cell>
          <cell r="K57">
            <v>79.909857657340851</v>
          </cell>
          <cell r="L57">
            <v>80.082888039525059</v>
          </cell>
          <cell r="M57">
            <v>80.245033225160824</v>
          </cell>
          <cell r="N57">
            <v>80.394348553873513</v>
          </cell>
          <cell r="O57">
            <v>80.54149938711025</v>
          </cell>
          <cell r="P57">
            <v>80.683113371978109</v>
          </cell>
          <cell r="Q57">
            <v>80.825521851235948</v>
          </cell>
          <cell r="R57">
            <v>80.959805512637516</v>
          </cell>
          <cell r="S57">
            <v>81.087919517940705</v>
          </cell>
          <cell r="T57">
            <v>81.210760451505365</v>
          </cell>
          <cell r="U57">
            <v>81.338223723687861</v>
          </cell>
          <cell r="V57">
            <v>81.451376630729413</v>
          </cell>
          <cell r="W57">
            <v>81.56310710662251</v>
          </cell>
          <cell r="X57">
            <v>81.672193826992455</v>
          </cell>
          <cell r="Y57">
            <v>81.776494814011741</v>
          </cell>
          <cell r="Z57">
            <v>81.876271484336954</v>
          </cell>
          <cell r="AA57">
            <v>81.978709912854001</v>
          </cell>
          <cell r="AB57">
            <v>82.072806861326953</v>
          </cell>
          <cell r="AC57">
            <v>82.1699868354833</v>
          </cell>
          <cell r="AD57">
            <v>82.259283279711781</v>
          </cell>
        </row>
        <row r="58">
          <cell r="A58">
            <v>536</v>
          </cell>
          <cell r="B58" t="str">
            <v>Brid</v>
          </cell>
          <cell r="C58" t="str">
            <v>Rate</v>
          </cell>
          <cell r="D58" t="str">
            <v>Deaths</v>
          </cell>
          <cell r="E58" t="str">
            <v>Expectation of life</v>
          </cell>
          <cell r="F58">
            <v>79.650625763718949</v>
          </cell>
          <cell r="G58">
            <v>79.854669661621827</v>
          </cell>
          <cell r="H58">
            <v>80.051835958064856</v>
          </cell>
          <cell r="I58">
            <v>80.243289627437704</v>
          </cell>
          <cell r="J58">
            <v>80.428971215785438</v>
          </cell>
          <cell r="K58">
            <v>80.599914752618787</v>
          </cell>
          <cell r="L58">
            <v>80.768909426961784</v>
          </cell>
          <cell r="M58">
            <v>80.926757551227354</v>
          </cell>
          <cell r="N58">
            <v>81.069495200731296</v>
          </cell>
          <cell r="O58">
            <v>81.217580222793359</v>
          </cell>
          <cell r="P58">
            <v>81.360048440122611</v>
          </cell>
          <cell r="Q58">
            <v>81.49049533929815</v>
          </cell>
          <cell r="R58">
            <v>81.614372228159382</v>
          </cell>
          <cell r="S58">
            <v>81.735450880132149</v>
          </cell>
          <cell r="T58">
            <v>81.853696994789161</v>
          </cell>
          <cell r="U58">
            <v>81.972996306099546</v>
          </cell>
          <cell r="V58">
            <v>82.085380158741785</v>
          </cell>
          <cell r="W58">
            <v>82.185310075400579</v>
          </cell>
          <cell r="X58">
            <v>82.29492252824204</v>
          </cell>
          <cell r="Y58">
            <v>82.394226627325523</v>
          </cell>
          <cell r="Z58">
            <v>82.492580676780847</v>
          </cell>
          <cell r="AA58">
            <v>82.592661937007648</v>
          </cell>
          <cell r="AB58">
            <v>82.683759451558771</v>
          </cell>
          <cell r="AC58">
            <v>82.765539180654457</v>
          </cell>
          <cell r="AD58">
            <v>82.854019457490239</v>
          </cell>
        </row>
        <row r="59">
          <cell r="A59">
            <v>538</v>
          </cell>
          <cell r="B59" t="str">
            <v>Vale</v>
          </cell>
          <cell r="C59" t="str">
            <v>Rate</v>
          </cell>
          <cell r="D59" t="str">
            <v>Deaths</v>
          </cell>
          <cell r="E59" t="str">
            <v>Expectation of life</v>
          </cell>
          <cell r="F59">
            <v>81.5737707046503</v>
          </cell>
          <cell r="G59">
            <v>81.757651009654026</v>
          </cell>
          <cell r="H59">
            <v>81.932775932134135</v>
          </cell>
          <cell r="I59">
            <v>82.105377089586838</v>
          </cell>
          <cell r="J59">
            <v>82.260618746755952</v>
          </cell>
          <cell r="K59">
            <v>82.419081245328456</v>
          </cell>
          <cell r="L59">
            <v>82.56790086670604</v>
          </cell>
          <cell r="M59">
            <v>82.700979355039181</v>
          </cell>
          <cell r="N59">
            <v>82.838253753498137</v>
          </cell>
          <cell r="O59">
            <v>82.961549683902533</v>
          </cell>
          <cell r="P59">
            <v>83.085653690120211</v>
          </cell>
          <cell r="Q59">
            <v>83.203276783989992</v>
          </cell>
          <cell r="R59">
            <v>83.315948431681377</v>
          </cell>
          <cell r="S59">
            <v>83.425802945761589</v>
          </cell>
          <cell r="T59">
            <v>83.527279017753301</v>
          </cell>
          <cell r="U59">
            <v>83.623098768472289</v>
          </cell>
          <cell r="V59">
            <v>83.728817553626001</v>
          </cell>
          <cell r="W59">
            <v>83.820736889520958</v>
          </cell>
          <cell r="X59">
            <v>83.908432251740308</v>
          </cell>
          <cell r="Y59">
            <v>83.993638570189304</v>
          </cell>
          <cell r="Z59">
            <v>84.079417133705476</v>
          </cell>
          <cell r="AA59">
            <v>84.168799340513161</v>
          </cell>
          <cell r="AB59">
            <v>84.245806731859446</v>
          </cell>
          <cell r="AC59">
            <v>84.323705005036629</v>
          </cell>
          <cell r="AD59">
            <v>84.395425942450018</v>
          </cell>
        </row>
        <row r="60">
          <cell r="A60">
            <v>540</v>
          </cell>
          <cell r="B60" t="str">
            <v>RCT</v>
          </cell>
          <cell r="C60" t="str">
            <v>Rate</v>
          </cell>
          <cell r="D60" t="str">
            <v>Deaths</v>
          </cell>
          <cell r="E60" t="str">
            <v>Expectation of life</v>
          </cell>
          <cell r="F60">
            <v>78.949737737683776</v>
          </cell>
          <cell r="G60">
            <v>79.162937180716355</v>
          </cell>
          <cell r="H60">
            <v>79.364333947134568</v>
          </cell>
          <cell r="I60">
            <v>79.561944371816253</v>
          </cell>
          <cell r="J60">
            <v>79.74269401811128</v>
          </cell>
          <cell r="K60">
            <v>79.920207840768896</v>
          </cell>
          <cell r="L60">
            <v>80.093376124339628</v>
          </cell>
          <cell r="M60">
            <v>80.254528287908343</v>
          </cell>
          <cell r="N60">
            <v>80.403724393245923</v>
          </cell>
          <cell r="O60">
            <v>80.554193174682581</v>
          </cell>
          <cell r="P60">
            <v>80.69945920062851</v>
          </cell>
          <cell r="Q60">
            <v>80.83518379276299</v>
          </cell>
          <cell r="R60">
            <v>80.968383724373794</v>
          </cell>
          <cell r="S60">
            <v>81.093308135341189</v>
          </cell>
          <cell r="T60">
            <v>81.220036481527032</v>
          </cell>
          <cell r="U60">
            <v>81.3410564070698</v>
          </cell>
          <cell r="V60">
            <v>81.452739942906618</v>
          </cell>
          <cell r="W60">
            <v>81.56816008202901</v>
          </cell>
          <cell r="X60">
            <v>81.678504291518507</v>
          </cell>
          <cell r="Y60">
            <v>81.782114149508828</v>
          </cell>
          <cell r="Z60">
            <v>81.887716260473425</v>
          </cell>
          <cell r="AA60">
            <v>81.986101782626505</v>
          </cell>
          <cell r="AB60">
            <v>82.081081546885784</v>
          </cell>
          <cell r="AC60">
            <v>82.177883718032447</v>
          </cell>
          <cell r="AD60">
            <v>82.265986394151781</v>
          </cell>
        </row>
        <row r="61">
          <cell r="A61">
            <v>542</v>
          </cell>
          <cell r="B61" t="str">
            <v>Merth</v>
          </cell>
          <cell r="C61" t="str">
            <v>Rate</v>
          </cell>
          <cell r="D61" t="str">
            <v>Deaths</v>
          </cell>
          <cell r="E61" t="str">
            <v>Expectation of life</v>
          </cell>
          <cell r="F61">
            <v>78.945405708830677</v>
          </cell>
          <cell r="G61">
            <v>79.167488793052087</v>
          </cell>
          <cell r="H61">
            <v>79.356960893945541</v>
          </cell>
          <cell r="I61">
            <v>79.551610051786213</v>
          </cell>
          <cell r="J61">
            <v>79.745503145056304</v>
          </cell>
          <cell r="K61">
            <v>79.9247716710953</v>
          </cell>
          <cell r="L61">
            <v>80.070864339233125</v>
          </cell>
          <cell r="M61">
            <v>80.232008240708083</v>
          </cell>
          <cell r="N61">
            <v>80.406284563305306</v>
          </cell>
          <cell r="O61">
            <v>80.54924019514462</v>
          </cell>
          <cell r="P61">
            <v>80.674633240388403</v>
          </cell>
          <cell r="Q61">
            <v>80.804867820111369</v>
          </cell>
          <cell r="R61">
            <v>80.94779274462924</v>
          </cell>
          <cell r="S61">
            <v>81.093038133311921</v>
          </cell>
          <cell r="T61">
            <v>81.22049806326676</v>
          </cell>
          <cell r="U61">
            <v>81.323239916580846</v>
          </cell>
          <cell r="V61">
            <v>81.437674616129982</v>
          </cell>
          <cell r="W61">
            <v>81.568351766068204</v>
          </cell>
          <cell r="X61">
            <v>81.656551149434179</v>
          </cell>
          <cell r="Y61">
            <v>81.774752707631052</v>
          </cell>
          <cell r="Z61">
            <v>81.886395000271037</v>
          </cell>
          <cell r="AA61">
            <v>81.982032851695934</v>
          </cell>
          <cell r="AB61">
            <v>82.068419160564673</v>
          </cell>
          <cell r="AC61">
            <v>82.158617686667682</v>
          </cell>
          <cell r="AD61">
            <v>82.246639661833342</v>
          </cell>
        </row>
        <row r="62">
          <cell r="A62">
            <v>544</v>
          </cell>
          <cell r="B62" t="str">
            <v>Caer</v>
          </cell>
          <cell r="C62" t="str">
            <v>Rate</v>
          </cell>
          <cell r="D62" t="str">
            <v>Deaths</v>
          </cell>
          <cell r="E62" t="str">
            <v>Expectation of life</v>
          </cell>
          <cell r="F62">
            <v>79.519742172435613</v>
          </cell>
          <cell r="G62">
            <v>79.722811777807408</v>
          </cell>
          <cell r="H62">
            <v>79.927696463207283</v>
          </cell>
          <cell r="I62">
            <v>80.112201078801732</v>
          </cell>
          <cell r="J62">
            <v>80.299126065968053</v>
          </cell>
          <cell r="K62">
            <v>80.471388362240944</v>
          </cell>
          <cell r="L62">
            <v>80.639157877495478</v>
          </cell>
          <cell r="M62">
            <v>80.786536222550765</v>
          </cell>
          <cell r="N62">
            <v>80.944339844743382</v>
          </cell>
          <cell r="O62">
            <v>81.086897522559966</v>
          </cell>
          <cell r="P62">
            <v>81.227548307796198</v>
          </cell>
          <cell r="Q62">
            <v>81.363644663377286</v>
          </cell>
          <cell r="R62">
            <v>81.490567329678328</v>
          </cell>
          <cell r="S62">
            <v>81.60822206709517</v>
          </cell>
          <cell r="T62">
            <v>81.73017813475316</v>
          </cell>
          <cell r="U62">
            <v>81.844330934867742</v>
          </cell>
          <cell r="V62">
            <v>81.961059371306703</v>
          </cell>
          <cell r="W62">
            <v>82.06368983783554</v>
          </cell>
          <cell r="X62">
            <v>82.167669908345673</v>
          </cell>
          <cell r="Y62">
            <v>82.266582509482674</v>
          </cell>
          <cell r="Z62">
            <v>82.366856792788326</v>
          </cell>
          <cell r="AA62">
            <v>82.460698962197597</v>
          </cell>
          <cell r="AB62">
            <v>82.552697136297596</v>
          </cell>
          <cell r="AC62">
            <v>82.644521931722352</v>
          </cell>
          <cell r="AD62">
            <v>82.731554252959981</v>
          </cell>
        </row>
        <row r="63">
          <cell r="A63">
            <v>545</v>
          </cell>
          <cell r="B63" t="str">
            <v>Blae</v>
          </cell>
          <cell r="C63" t="str">
            <v>Rate</v>
          </cell>
          <cell r="D63" t="str">
            <v>Deaths</v>
          </cell>
          <cell r="E63" t="str">
            <v>Expectation of life</v>
          </cell>
          <cell r="F63">
            <v>77.96249047359143</v>
          </cell>
          <cell r="G63">
            <v>78.212328770160184</v>
          </cell>
          <cell r="H63">
            <v>78.413023616928129</v>
          </cell>
          <cell r="I63">
            <v>78.619872300809845</v>
          </cell>
          <cell r="J63">
            <v>78.81842201483181</v>
          </cell>
          <cell r="K63">
            <v>79.003441361984301</v>
          </cell>
          <cell r="L63">
            <v>79.170998201027714</v>
          </cell>
          <cell r="M63">
            <v>79.348054761585033</v>
          </cell>
          <cell r="N63">
            <v>79.503560394422266</v>
          </cell>
          <cell r="O63">
            <v>79.680615801060469</v>
          </cell>
          <cell r="P63">
            <v>79.830680193166202</v>
          </cell>
          <cell r="Q63">
            <v>79.971011416925847</v>
          </cell>
          <cell r="R63">
            <v>80.096725523360973</v>
          </cell>
          <cell r="S63">
            <v>80.230737830030762</v>
          </cell>
          <cell r="T63">
            <v>80.368511875655599</v>
          </cell>
          <cell r="U63">
            <v>80.508283951938608</v>
          </cell>
          <cell r="V63">
            <v>80.627436802637305</v>
          </cell>
          <cell r="W63">
            <v>80.743598298741716</v>
          </cell>
          <cell r="X63">
            <v>80.854271433945243</v>
          </cell>
          <cell r="Y63">
            <v>80.963775039158733</v>
          </cell>
          <cell r="Z63">
            <v>81.078435068416098</v>
          </cell>
          <cell r="AA63">
            <v>81.183303923387314</v>
          </cell>
          <cell r="AB63">
            <v>81.277161757684922</v>
          </cell>
          <cell r="AC63">
            <v>81.39252416414439</v>
          </cell>
          <cell r="AD63">
            <v>81.490949634048903</v>
          </cell>
        </row>
        <row r="64">
          <cell r="A64">
            <v>546</v>
          </cell>
          <cell r="B64" t="str">
            <v>Torf</v>
          </cell>
          <cell r="C64" t="str">
            <v>Rate</v>
          </cell>
          <cell r="D64" t="str">
            <v>Deaths</v>
          </cell>
          <cell r="E64" t="str">
            <v>Expectation of life</v>
          </cell>
          <cell r="F64">
            <v>80.049759946051552</v>
          </cell>
          <cell r="G64">
            <v>80.251768447180993</v>
          </cell>
          <cell r="H64">
            <v>80.431701009392683</v>
          </cell>
          <cell r="I64">
            <v>80.624435149852914</v>
          </cell>
          <cell r="J64">
            <v>80.793399754157349</v>
          </cell>
          <cell r="K64">
            <v>80.96722845807362</v>
          </cell>
          <cell r="L64">
            <v>81.128380618967881</v>
          </cell>
          <cell r="M64">
            <v>81.278855282025702</v>
          </cell>
          <cell r="N64">
            <v>81.430165089515825</v>
          </cell>
          <cell r="O64">
            <v>81.565242484073167</v>
          </cell>
          <cell r="P64">
            <v>81.698627680431045</v>
          </cell>
          <cell r="Q64">
            <v>81.831481385668027</v>
          </cell>
          <cell r="R64">
            <v>81.94076969995858</v>
          </cell>
          <cell r="S64">
            <v>82.065318068053429</v>
          </cell>
          <cell r="T64">
            <v>82.186806854683894</v>
          </cell>
          <cell r="U64">
            <v>82.303403396455451</v>
          </cell>
          <cell r="V64">
            <v>82.414884347397617</v>
          </cell>
          <cell r="W64">
            <v>82.509502175691509</v>
          </cell>
          <cell r="X64">
            <v>82.616803649359014</v>
          </cell>
          <cell r="Y64">
            <v>82.71223241390534</v>
          </cell>
          <cell r="Z64">
            <v>82.810413662078943</v>
          </cell>
          <cell r="AA64">
            <v>82.9074998294343</v>
          </cell>
          <cell r="AB64">
            <v>82.991894201951951</v>
          </cell>
          <cell r="AC64">
            <v>83.084251272415784</v>
          </cell>
          <cell r="AD64">
            <v>83.169067701184588</v>
          </cell>
        </row>
        <row r="65">
          <cell r="A65">
            <v>548</v>
          </cell>
          <cell r="B65" t="str">
            <v>Monm</v>
          </cell>
          <cell r="C65" t="str">
            <v>Rate</v>
          </cell>
          <cell r="D65" t="str">
            <v>Deaths</v>
          </cell>
          <cell r="E65" t="str">
            <v>Expectation of life</v>
          </cell>
          <cell r="F65">
            <v>81.978076713595584</v>
          </cell>
          <cell r="G65">
            <v>82.158906958639506</v>
          </cell>
          <cell r="H65">
            <v>82.327866946611749</v>
          </cell>
          <cell r="I65">
            <v>82.49769100933915</v>
          </cell>
          <cell r="J65">
            <v>82.654594571732375</v>
          </cell>
          <cell r="K65">
            <v>82.796515788613931</v>
          </cell>
          <cell r="L65">
            <v>82.940428491638926</v>
          </cell>
          <cell r="M65">
            <v>83.074832554807756</v>
          </cell>
          <cell r="N65">
            <v>83.19994949748461</v>
          </cell>
          <cell r="O65">
            <v>83.330235273380325</v>
          </cell>
          <cell r="P65">
            <v>83.444520703705095</v>
          </cell>
          <cell r="Q65">
            <v>83.56678519227701</v>
          </cell>
          <cell r="R65">
            <v>83.67783276538141</v>
          </cell>
          <cell r="S65">
            <v>83.773340457096793</v>
          </cell>
          <cell r="T65">
            <v>83.87451748630447</v>
          </cell>
          <cell r="U65">
            <v>83.982222017685785</v>
          </cell>
          <cell r="V65">
            <v>84.073966175614018</v>
          </cell>
          <cell r="W65">
            <v>84.153795500956051</v>
          </cell>
          <cell r="X65">
            <v>84.248252330936012</v>
          </cell>
          <cell r="Y65">
            <v>84.331632734521179</v>
          </cell>
          <cell r="Z65">
            <v>84.413375201253132</v>
          </cell>
          <cell r="AA65">
            <v>84.491744563371881</v>
          </cell>
          <cell r="AB65">
            <v>84.579262955498294</v>
          </cell>
          <cell r="AC65">
            <v>84.647190186991807</v>
          </cell>
          <cell r="AD65">
            <v>84.716983815079146</v>
          </cell>
        </row>
        <row r="66">
          <cell r="A66">
            <v>550</v>
          </cell>
          <cell r="B66" t="str">
            <v>Newp</v>
          </cell>
          <cell r="C66" t="str">
            <v>Rate</v>
          </cell>
          <cell r="D66" t="str">
            <v>Deaths</v>
          </cell>
          <cell r="E66" t="str">
            <v>Expectation of life</v>
          </cell>
          <cell r="F66">
            <v>79.758790013645807</v>
          </cell>
          <cell r="G66">
            <v>79.968813607271315</v>
          </cell>
          <cell r="H66">
            <v>80.159124517665276</v>
          </cell>
          <cell r="I66">
            <v>80.349568064089127</v>
          </cell>
          <cell r="J66">
            <v>80.535398373091979</v>
          </cell>
          <cell r="K66">
            <v>80.718197230513098</v>
          </cell>
          <cell r="L66">
            <v>80.865270568024968</v>
          </cell>
          <cell r="M66">
            <v>81.022352534351597</v>
          </cell>
          <cell r="N66">
            <v>81.174384998218528</v>
          </cell>
          <cell r="O66">
            <v>81.315219797980859</v>
          </cell>
          <cell r="P66">
            <v>81.456149963613129</v>
          </cell>
          <cell r="Q66">
            <v>81.595510566820749</v>
          </cell>
          <cell r="R66">
            <v>81.713276835702246</v>
          </cell>
          <cell r="S66">
            <v>81.833280603518972</v>
          </cell>
          <cell r="T66">
            <v>81.944753316836781</v>
          </cell>
          <cell r="U66">
            <v>82.057072793283822</v>
          </cell>
          <cell r="V66">
            <v>82.17173129999378</v>
          </cell>
          <cell r="W66">
            <v>82.277109253704339</v>
          </cell>
          <cell r="X66">
            <v>82.383495913449039</v>
          </cell>
          <cell r="Y66">
            <v>82.479439040860669</v>
          </cell>
          <cell r="Z66">
            <v>82.576078571985022</v>
          </cell>
          <cell r="AA66">
            <v>82.667811972802781</v>
          </cell>
          <cell r="AB66">
            <v>82.763155120334744</v>
          </cell>
          <cell r="AC66">
            <v>82.844017816352576</v>
          </cell>
          <cell r="AD66">
            <v>82.934754508050318</v>
          </cell>
        </row>
        <row r="67">
          <cell r="A67">
            <v>552</v>
          </cell>
          <cell r="B67" t="str">
            <v>Card</v>
          </cell>
          <cell r="C67" t="str">
            <v>Rate</v>
          </cell>
          <cell r="D67" t="str">
            <v>Deaths</v>
          </cell>
          <cell r="E67" t="str">
            <v>Expectation of life</v>
          </cell>
          <cell r="F67">
            <v>80.223508401547406</v>
          </cell>
          <cell r="G67">
            <v>80.422115270121424</v>
          </cell>
          <cell r="H67">
            <v>80.608976650266001</v>
          </cell>
          <cell r="I67">
            <v>80.791280724681087</v>
          </cell>
          <cell r="J67">
            <v>80.963925809870602</v>
          </cell>
          <cell r="K67">
            <v>81.128488518533302</v>
          </cell>
          <cell r="L67">
            <v>81.285602936533223</v>
          </cell>
          <cell r="M67">
            <v>81.434654117320221</v>
          </cell>
          <cell r="N67">
            <v>81.574406200617418</v>
          </cell>
          <cell r="O67">
            <v>81.713749590399445</v>
          </cell>
          <cell r="P67">
            <v>81.844500096236857</v>
          </cell>
          <cell r="Q67">
            <v>81.971956001783497</v>
          </cell>
          <cell r="R67">
            <v>82.088929517827779</v>
          </cell>
          <cell r="S67">
            <v>82.20282802617082</v>
          </cell>
          <cell r="T67">
            <v>82.317313556346974</v>
          </cell>
          <cell r="U67">
            <v>82.427304267769031</v>
          </cell>
          <cell r="V67">
            <v>82.533633049452419</v>
          </cell>
          <cell r="W67">
            <v>82.634274087931644</v>
          </cell>
          <cell r="X67">
            <v>82.732616597813774</v>
          </cell>
          <cell r="Y67">
            <v>82.828924119675648</v>
          </cell>
          <cell r="Z67">
            <v>82.922885413459994</v>
          </cell>
          <cell r="AA67">
            <v>83.01467417806181</v>
          </cell>
          <cell r="AB67">
            <v>83.105143268405897</v>
          </cell>
          <cell r="AC67">
            <v>83.190924313803507</v>
          </cell>
          <cell r="AD67">
            <v>83.276011696639358</v>
          </cell>
        </row>
        <row r="68">
          <cell r="A68">
            <v>512</v>
          </cell>
          <cell r="B68" t="str">
            <v>IOA</v>
          </cell>
          <cell r="C68" t="str">
            <v>Flow</v>
          </cell>
          <cell r="D68" t="str">
            <v>Births</v>
          </cell>
          <cell r="E68" t="str">
            <v>All Births</v>
          </cell>
          <cell r="F68">
            <v>809.46653140197884</v>
          </cell>
          <cell r="G68">
            <v>806.23584772650611</v>
          </cell>
          <cell r="H68">
            <v>802.69609552596978</v>
          </cell>
          <cell r="I68">
            <v>798.82816067425074</v>
          </cell>
          <cell r="J68">
            <v>791.92130731952784</v>
          </cell>
          <cell r="K68">
            <v>781.84717708420385</v>
          </cell>
          <cell r="L68">
            <v>770.28468191496597</v>
          </cell>
          <cell r="M68">
            <v>757.85269696035289</v>
          </cell>
          <cell r="N68">
            <v>743.95143307424826</v>
          </cell>
          <cell r="O68">
            <v>728.88869978804757</v>
          </cell>
          <cell r="P68">
            <v>713.20540939006366</v>
          </cell>
          <cell r="Q68">
            <v>696.77179768833048</v>
          </cell>
          <cell r="R68">
            <v>681.12791863071118</v>
          </cell>
          <cell r="S68">
            <v>666.97885372020619</v>
          </cell>
          <cell r="T68">
            <v>653.73291870058256</v>
          </cell>
          <cell r="U68">
            <v>642.52166360237516</v>
          </cell>
          <cell r="V68">
            <v>634.02461978484712</v>
          </cell>
          <cell r="W68">
            <v>627.76804019547535</v>
          </cell>
          <cell r="X68">
            <v>622.91572670426274</v>
          </cell>
          <cell r="Y68">
            <v>620.11870983773736</v>
          </cell>
          <cell r="Z68">
            <v>620.50580581285112</v>
          </cell>
          <cell r="AA68">
            <v>622.06669225273208</v>
          </cell>
          <cell r="AB68">
            <v>624.34487028536478</v>
          </cell>
          <cell r="AC68">
            <v>627.7394572165241</v>
          </cell>
          <cell r="AD68">
            <v>632.00940426782927</v>
          </cell>
        </row>
        <row r="69">
          <cell r="A69">
            <v>514</v>
          </cell>
          <cell r="B69" t="str">
            <v>Gwyn</v>
          </cell>
          <cell r="C69" t="str">
            <v>Flow</v>
          </cell>
          <cell r="D69" t="str">
            <v>Births</v>
          </cell>
          <cell r="E69" t="str">
            <v>All Births</v>
          </cell>
          <cell r="F69">
            <v>1220.8489887217472</v>
          </cell>
          <cell r="G69">
            <v>1225.6185925141272</v>
          </cell>
          <cell r="H69">
            <v>1234.003356269224</v>
          </cell>
          <cell r="I69">
            <v>1246.8674034587882</v>
          </cell>
          <cell r="J69">
            <v>1259.8363656345291</v>
          </cell>
          <cell r="K69">
            <v>1270.0862861124715</v>
          </cell>
          <cell r="L69">
            <v>1282.7155476065293</v>
          </cell>
          <cell r="M69">
            <v>1296.7570988083544</v>
          </cell>
          <cell r="N69">
            <v>1310.7386887646885</v>
          </cell>
          <cell r="O69">
            <v>1324.5921490969426</v>
          </cell>
          <cell r="P69">
            <v>1337.216176043368</v>
          </cell>
          <cell r="Q69">
            <v>1348.5778925149395</v>
          </cell>
          <cell r="R69">
            <v>1358.5680702276907</v>
          </cell>
          <cell r="S69">
            <v>1365.1801568810904</v>
          </cell>
          <cell r="T69">
            <v>1367.663624293107</v>
          </cell>
          <cell r="U69">
            <v>1367.018741319042</v>
          </cell>
          <cell r="V69">
            <v>1365.8021246276378</v>
          </cell>
          <cell r="W69">
            <v>1364.5887734558057</v>
          </cell>
          <cell r="X69">
            <v>1363.2395393242862</v>
          </cell>
          <cell r="Y69">
            <v>1360.8491343334083</v>
          </cell>
          <cell r="Z69">
            <v>1357.9450990757064</v>
          </cell>
          <cell r="AA69">
            <v>1355.8734302383721</v>
          </cell>
          <cell r="AB69">
            <v>1352.3645970783953</v>
          </cell>
          <cell r="AC69">
            <v>1349.6416671068591</v>
          </cell>
          <cell r="AD69">
            <v>1348.9076243875948</v>
          </cell>
        </row>
        <row r="70">
          <cell r="A70">
            <v>516</v>
          </cell>
          <cell r="B70" t="str">
            <v>Conwy</v>
          </cell>
          <cell r="C70" t="str">
            <v>Flow</v>
          </cell>
          <cell r="D70" t="str">
            <v>Births</v>
          </cell>
          <cell r="E70" t="str">
            <v>All Births</v>
          </cell>
          <cell r="F70">
            <v>1200.7912694533361</v>
          </cell>
          <cell r="G70">
            <v>1196.1696404361314</v>
          </cell>
          <cell r="H70">
            <v>1191.3961942406195</v>
          </cell>
          <cell r="I70">
            <v>1186.3163582663915</v>
          </cell>
          <cell r="J70">
            <v>1178.7904453813501</v>
          </cell>
          <cell r="K70">
            <v>1166.5177468546906</v>
          </cell>
          <cell r="L70">
            <v>1152.1945679237817</v>
          </cell>
          <cell r="M70">
            <v>1138.0562829551004</v>
          </cell>
          <cell r="N70">
            <v>1122.3144526758526</v>
          </cell>
          <cell r="O70">
            <v>1102.8490806778709</v>
          </cell>
          <cell r="P70">
            <v>1081.2909817333789</v>
          </cell>
          <cell r="Q70">
            <v>1060.0627649909263</v>
          </cell>
          <cell r="R70">
            <v>1038.8360247373159</v>
          </cell>
          <cell r="S70">
            <v>1018.2966960645564</v>
          </cell>
          <cell r="T70">
            <v>999.55027107608817</v>
          </cell>
          <cell r="U70">
            <v>981.44693598477909</v>
          </cell>
          <cell r="V70">
            <v>966.36608662540004</v>
          </cell>
          <cell r="W70">
            <v>954.86024198062557</v>
          </cell>
          <cell r="X70">
            <v>944.0305479353957</v>
          </cell>
          <cell r="Y70">
            <v>934.02108489243074</v>
          </cell>
          <cell r="Z70">
            <v>925.66628434409017</v>
          </cell>
          <cell r="AA70">
            <v>919.43739701751292</v>
          </cell>
          <cell r="AB70">
            <v>914.55470216056665</v>
          </cell>
          <cell r="AC70">
            <v>910.91721741375773</v>
          </cell>
          <cell r="AD70">
            <v>909.16611316565479</v>
          </cell>
        </row>
        <row r="71">
          <cell r="A71">
            <v>518</v>
          </cell>
          <cell r="B71" t="str">
            <v>Denb</v>
          </cell>
          <cell r="C71" t="str">
            <v>Flow</v>
          </cell>
          <cell r="D71" t="str">
            <v>Births</v>
          </cell>
          <cell r="E71" t="str">
            <v>All Births</v>
          </cell>
          <cell r="F71">
            <v>1094.6907252314147</v>
          </cell>
          <cell r="G71">
            <v>1098.0888063615785</v>
          </cell>
          <cell r="H71">
            <v>1101.9045736162127</v>
          </cell>
          <cell r="I71">
            <v>1105.3855756527535</v>
          </cell>
          <cell r="J71">
            <v>1104.1995683120922</v>
          </cell>
          <cell r="K71">
            <v>1098.5918755411035</v>
          </cell>
          <cell r="L71">
            <v>1093.138713626756</v>
          </cell>
          <cell r="M71">
            <v>1087.1928211176439</v>
          </cell>
          <cell r="N71">
            <v>1077.9457593326588</v>
          </cell>
          <cell r="O71">
            <v>1066.7845795414878</v>
          </cell>
          <cell r="P71">
            <v>1054.0877071806958</v>
          </cell>
          <cell r="Q71">
            <v>1039.702105558832</v>
          </cell>
          <cell r="R71">
            <v>1025.2366349845322</v>
          </cell>
          <cell r="S71">
            <v>1010.6798731934394</v>
          </cell>
          <cell r="T71">
            <v>996.72502899020344</v>
          </cell>
          <cell r="U71">
            <v>982.43641720287599</v>
          </cell>
          <cell r="V71">
            <v>971.45197984114282</v>
          </cell>
          <cell r="W71">
            <v>964.4424246628663</v>
          </cell>
          <cell r="X71">
            <v>959.27545716426414</v>
          </cell>
          <cell r="Y71">
            <v>956.51421342714104</v>
          </cell>
          <cell r="Z71">
            <v>954.29069256997377</v>
          </cell>
          <cell r="AA71">
            <v>953.61301696002988</v>
          </cell>
          <cell r="AB71">
            <v>954.55807660815901</v>
          </cell>
          <cell r="AC71">
            <v>956.87850512706632</v>
          </cell>
          <cell r="AD71">
            <v>962.25880317323663</v>
          </cell>
        </row>
        <row r="72">
          <cell r="A72">
            <v>520</v>
          </cell>
          <cell r="B72" t="str">
            <v>Flint</v>
          </cell>
          <cell r="C72" t="str">
            <v>Flow</v>
          </cell>
          <cell r="D72" t="str">
            <v>Births</v>
          </cell>
          <cell r="E72" t="str">
            <v>All Births</v>
          </cell>
          <cell r="F72">
            <v>1736.5388991283387</v>
          </cell>
          <cell r="G72">
            <v>1731.9580690832452</v>
          </cell>
          <cell r="H72">
            <v>1728.2935826866458</v>
          </cell>
          <cell r="I72">
            <v>1724.7145726480196</v>
          </cell>
          <cell r="J72">
            <v>1715.7609339414421</v>
          </cell>
          <cell r="K72">
            <v>1699.7336622017365</v>
          </cell>
          <cell r="L72">
            <v>1681.4632995803165</v>
          </cell>
          <cell r="M72">
            <v>1662.9357656861466</v>
          </cell>
          <cell r="N72">
            <v>1643.1178065997192</v>
          </cell>
          <cell r="O72">
            <v>1622.2713798892423</v>
          </cell>
          <cell r="P72">
            <v>1599.624876598579</v>
          </cell>
          <cell r="Q72">
            <v>1576.1681238346589</v>
          </cell>
          <cell r="R72">
            <v>1553.4886088520605</v>
          </cell>
          <cell r="S72">
            <v>1530.5677974633884</v>
          </cell>
          <cell r="T72">
            <v>1509.5025358578439</v>
          </cell>
          <cell r="U72">
            <v>1490.1208460551256</v>
          </cell>
          <cell r="V72">
            <v>1473.550532911667</v>
          </cell>
          <cell r="W72">
            <v>1461.776988469612</v>
          </cell>
          <cell r="X72">
            <v>1452.8627982548924</v>
          </cell>
          <cell r="Y72">
            <v>1445.0396816421764</v>
          </cell>
          <cell r="Z72">
            <v>1438.2244621295081</v>
          </cell>
          <cell r="AA72">
            <v>1434.0987307598809</v>
          </cell>
          <cell r="AB72">
            <v>1431.5341491361069</v>
          </cell>
          <cell r="AC72">
            <v>1430.3950818141323</v>
          </cell>
          <cell r="AD72">
            <v>1430.9145414515451</v>
          </cell>
        </row>
        <row r="73">
          <cell r="A73">
            <v>522</v>
          </cell>
          <cell r="B73" t="str">
            <v>Wrex</v>
          </cell>
          <cell r="C73" t="str">
            <v>Flow</v>
          </cell>
          <cell r="D73" t="str">
            <v>Births</v>
          </cell>
          <cell r="E73" t="str">
            <v>All Births</v>
          </cell>
          <cell r="F73">
            <v>1757.3144111352915</v>
          </cell>
          <cell r="G73">
            <v>1767.6844091597548</v>
          </cell>
          <cell r="H73">
            <v>1775.0620000832191</v>
          </cell>
          <cell r="I73">
            <v>1780.6306698496003</v>
          </cell>
          <cell r="J73">
            <v>1780.7324174723094</v>
          </cell>
          <cell r="K73">
            <v>1774.6222518417587</v>
          </cell>
          <cell r="L73">
            <v>1766.0512759348017</v>
          </cell>
          <cell r="M73">
            <v>1755.8399515585313</v>
          </cell>
          <cell r="N73">
            <v>1743.6457371789961</v>
          </cell>
          <cell r="O73">
            <v>1730.3976623673566</v>
          </cell>
          <cell r="P73">
            <v>1715.9747644667975</v>
          </cell>
          <cell r="Q73">
            <v>1701.8482881133982</v>
          </cell>
          <cell r="R73">
            <v>1690.762985347845</v>
          </cell>
          <cell r="S73">
            <v>1682.5623889079091</v>
          </cell>
          <cell r="T73">
            <v>1676.5960230006804</v>
          </cell>
          <cell r="U73">
            <v>1671.1436251660828</v>
          </cell>
          <cell r="V73">
            <v>1670.8593474587012</v>
          </cell>
          <cell r="W73">
            <v>1677.7670024016743</v>
          </cell>
          <cell r="X73">
            <v>1685.4229771690884</v>
          </cell>
          <cell r="Y73">
            <v>1694.3128932935072</v>
          </cell>
          <cell r="Z73">
            <v>1706.01249019231</v>
          </cell>
          <cell r="AA73">
            <v>1718.4615520543446</v>
          </cell>
          <cell r="AB73">
            <v>1731.9265980470313</v>
          </cell>
          <cell r="AC73">
            <v>1746.3963539475133</v>
          </cell>
          <cell r="AD73">
            <v>1763.0543467720506</v>
          </cell>
        </row>
        <row r="74">
          <cell r="A74">
            <v>524</v>
          </cell>
          <cell r="B74" t="str">
            <v>Powys</v>
          </cell>
          <cell r="C74" t="str">
            <v>Flow</v>
          </cell>
          <cell r="D74" t="str">
            <v>Births</v>
          </cell>
          <cell r="E74" t="str">
            <v>All Births</v>
          </cell>
          <cell r="F74">
            <v>1260.6634980339463</v>
          </cell>
          <cell r="G74">
            <v>1261.6339184178812</v>
          </cell>
          <cell r="H74">
            <v>1263.819178282133</v>
          </cell>
          <cell r="I74">
            <v>1265.7934415344673</v>
          </cell>
          <cell r="J74">
            <v>1265.0062954856494</v>
          </cell>
          <cell r="K74">
            <v>1260.1283921382485</v>
          </cell>
          <cell r="L74">
            <v>1254.4930758595997</v>
          </cell>
          <cell r="M74">
            <v>1250.0221004832267</v>
          </cell>
          <cell r="N74">
            <v>1242.2795937784879</v>
          </cell>
          <cell r="O74">
            <v>1230.7697065582499</v>
          </cell>
          <cell r="P74">
            <v>1216.5155731682189</v>
          </cell>
          <cell r="Q74">
            <v>1200.2289201400149</v>
          </cell>
          <cell r="R74">
            <v>1183.6946641109109</v>
          </cell>
          <cell r="S74">
            <v>1164.2577376915074</v>
          </cell>
          <cell r="T74">
            <v>1142.3239929214071</v>
          </cell>
          <cell r="U74">
            <v>1120.228645516426</v>
          </cell>
          <cell r="V74">
            <v>1099.638588426207</v>
          </cell>
          <cell r="W74">
            <v>1081.634590073699</v>
          </cell>
          <cell r="X74">
            <v>1063.9449174469291</v>
          </cell>
          <cell r="Y74">
            <v>1046.3655248726716</v>
          </cell>
          <cell r="Z74">
            <v>1030.2585902358865</v>
          </cell>
          <cell r="AA74">
            <v>1015.8022097309068</v>
          </cell>
          <cell r="AB74">
            <v>1003.0198065915358</v>
          </cell>
          <cell r="AC74">
            <v>992.56618131061657</v>
          </cell>
          <cell r="AD74">
            <v>984.5071323218632</v>
          </cell>
        </row>
        <row r="75">
          <cell r="A75">
            <v>526</v>
          </cell>
          <cell r="B75" t="str">
            <v>Cere</v>
          </cell>
          <cell r="C75" t="str">
            <v>Flow</v>
          </cell>
          <cell r="D75" t="str">
            <v>Births</v>
          </cell>
          <cell r="E75" t="str">
            <v>All Births</v>
          </cell>
          <cell r="F75">
            <v>689.55470048037705</v>
          </cell>
          <cell r="G75">
            <v>687.8737350701125</v>
          </cell>
          <cell r="H75">
            <v>690.94165611164294</v>
          </cell>
          <cell r="I75">
            <v>695.73467117327152</v>
          </cell>
          <cell r="J75">
            <v>700.62190423255106</v>
          </cell>
          <cell r="K75">
            <v>705.31357008996861</v>
          </cell>
          <cell r="L75">
            <v>713.04358694106793</v>
          </cell>
          <cell r="M75">
            <v>722.8769382591762</v>
          </cell>
          <cell r="N75">
            <v>732.10527936907567</v>
          </cell>
          <cell r="O75">
            <v>738.71707519851293</v>
          </cell>
          <cell r="P75">
            <v>742.89799947988888</v>
          </cell>
          <cell r="Q75">
            <v>745.25307120658272</v>
          </cell>
          <cell r="R75">
            <v>745.61292361741312</v>
          </cell>
          <cell r="S75">
            <v>743.78890718440766</v>
          </cell>
          <cell r="T75">
            <v>739.26783012447322</v>
          </cell>
          <cell r="U75">
            <v>732.38150821621662</v>
          </cell>
          <cell r="V75">
            <v>726.60711048813153</v>
          </cell>
          <cell r="W75">
            <v>722.14780363753425</v>
          </cell>
          <cell r="X75">
            <v>716.41784640192907</v>
          </cell>
          <cell r="Y75">
            <v>709.73920662064688</v>
          </cell>
          <cell r="Z75">
            <v>703.69893000540696</v>
          </cell>
          <cell r="AA75">
            <v>698.95018573310642</v>
          </cell>
          <cell r="AB75">
            <v>695.75079522903604</v>
          </cell>
          <cell r="AC75">
            <v>694.19907618281422</v>
          </cell>
          <cell r="AD75">
            <v>693.94051402021285</v>
          </cell>
        </row>
        <row r="76">
          <cell r="A76">
            <v>528</v>
          </cell>
          <cell r="B76" t="str">
            <v>Pemb</v>
          </cell>
          <cell r="C76" t="str">
            <v>Flow</v>
          </cell>
          <cell r="D76" t="str">
            <v>Births</v>
          </cell>
          <cell r="E76" t="str">
            <v>All Births</v>
          </cell>
          <cell r="F76">
            <v>1313.4241376386058</v>
          </cell>
          <cell r="G76">
            <v>1320.6205547690477</v>
          </cell>
          <cell r="H76">
            <v>1325.4419206605551</v>
          </cell>
          <cell r="I76">
            <v>1328.2688419416399</v>
          </cell>
          <cell r="J76">
            <v>1324.5586575000298</v>
          </cell>
          <cell r="K76">
            <v>1315.2276853827843</v>
          </cell>
          <cell r="L76">
            <v>1305.8986848771688</v>
          </cell>
          <cell r="M76">
            <v>1296.0059028135709</v>
          </cell>
          <cell r="N76">
            <v>1282.3143240013487</v>
          </cell>
          <cell r="O76">
            <v>1264.8192164492577</v>
          </cell>
          <cell r="P76">
            <v>1244.5159545482156</v>
          </cell>
          <cell r="Q76">
            <v>1222.6817536840488</v>
          </cell>
          <cell r="R76">
            <v>1199.9368459806967</v>
          </cell>
          <cell r="S76">
            <v>1177.4586408161108</v>
          </cell>
          <cell r="T76">
            <v>1156.0579678756415</v>
          </cell>
          <cell r="U76">
            <v>1135.4193530014745</v>
          </cell>
          <cell r="V76">
            <v>1118.7184113587009</v>
          </cell>
          <cell r="W76">
            <v>1105.8883432060277</v>
          </cell>
          <cell r="X76">
            <v>1096.0298403742952</v>
          </cell>
          <cell r="Y76">
            <v>1087.7578899694433</v>
          </cell>
          <cell r="Z76">
            <v>1079.3021878221134</v>
          </cell>
          <cell r="AA76">
            <v>1071.6904075344619</v>
          </cell>
          <cell r="AB76">
            <v>1067.480762991805</v>
          </cell>
          <cell r="AC76">
            <v>1066.6846580087686</v>
          </cell>
          <cell r="AD76">
            <v>1066.5370198601304</v>
          </cell>
        </row>
        <row r="77">
          <cell r="A77">
            <v>530</v>
          </cell>
          <cell r="B77" t="str">
            <v>Carm</v>
          </cell>
          <cell r="C77" t="str">
            <v>Flow</v>
          </cell>
          <cell r="D77" t="str">
            <v>Births</v>
          </cell>
          <cell r="E77" t="str">
            <v>All Births</v>
          </cell>
          <cell r="F77">
            <v>2015.0973225755372</v>
          </cell>
          <cell r="G77">
            <v>2031.6880660564357</v>
          </cell>
          <cell r="H77">
            <v>2046.1874222835261</v>
          </cell>
          <cell r="I77">
            <v>2058.68114872056</v>
          </cell>
          <cell r="J77">
            <v>2065.0952434863061</v>
          </cell>
          <cell r="K77">
            <v>2063.1991669287017</v>
          </cell>
          <cell r="L77">
            <v>2057.6353897002105</v>
          </cell>
          <cell r="M77">
            <v>2049.5063971406985</v>
          </cell>
          <cell r="N77">
            <v>2037.7166728971065</v>
          </cell>
          <cell r="O77">
            <v>2022.1615674293928</v>
          </cell>
          <cell r="P77">
            <v>2004.6777010936567</v>
          </cell>
          <cell r="Q77">
            <v>1986.0723279877259</v>
          </cell>
          <cell r="R77">
            <v>1966.1850112717843</v>
          </cell>
          <cell r="S77">
            <v>1945.7207002742571</v>
          </cell>
          <cell r="T77">
            <v>1925.4470905945561</v>
          </cell>
          <cell r="U77">
            <v>1905.5998412521742</v>
          </cell>
          <cell r="V77">
            <v>1891.588268133625</v>
          </cell>
          <cell r="W77">
            <v>1883.4562625685228</v>
          </cell>
          <cell r="X77">
            <v>1877.0108775081915</v>
          </cell>
          <cell r="Y77">
            <v>1873.0658851087774</v>
          </cell>
          <cell r="Z77">
            <v>1871.9541974525664</v>
          </cell>
          <cell r="AA77">
            <v>1873.7887516534172</v>
          </cell>
          <cell r="AB77">
            <v>1877.8305173722306</v>
          </cell>
          <cell r="AC77">
            <v>1885.0030413986094</v>
          </cell>
          <cell r="AD77">
            <v>1894.7424965693917</v>
          </cell>
        </row>
        <row r="78">
          <cell r="A78">
            <v>532</v>
          </cell>
          <cell r="B78" t="str">
            <v>Swan</v>
          </cell>
          <cell r="C78" t="str">
            <v>Flow</v>
          </cell>
          <cell r="D78" t="str">
            <v>Births</v>
          </cell>
          <cell r="E78" t="str">
            <v>All Births</v>
          </cell>
          <cell r="F78">
            <v>2732.3126871869435</v>
          </cell>
          <cell r="G78">
            <v>2746.9277669561579</v>
          </cell>
          <cell r="H78">
            <v>2763.3941207175385</v>
          </cell>
          <cell r="I78">
            <v>2779.7398762395133</v>
          </cell>
          <cell r="J78">
            <v>2789.2481527659215</v>
          </cell>
          <cell r="K78">
            <v>2788.6054898764755</v>
          </cell>
          <cell r="L78">
            <v>2786.0832767895267</v>
          </cell>
          <cell r="M78">
            <v>2784.5998581458689</v>
          </cell>
          <cell r="N78">
            <v>2781.2215178455749</v>
          </cell>
          <cell r="O78">
            <v>2774.6011713743437</v>
          </cell>
          <cell r="P78">
            <v>2765.8705664180816</v>
          </cell>
          <cell r="Q78">
            <v>2754.2379278394278</v>
          </cell>
          <cell r="R78">
            <v>2739.7923193456745</v>
          </cell>
          <cell r="S78">
            <v>2722.4204043166878</v>
          </cell>
          <cell r="T78">
            <v>2702.8729066566239</v>
          </cell>
          <cell r="U78">
            <v>2680.411747222563</v>
          </cell>
          <cell r="V78">
            <v>2662.5232474437289</v>
          </cell>
          <cell r="W78">
            <v>2651.9502575355255</v>
          </cell>
          <cell r="X78">
            <v>2642.824902494935</v>
          </cell>
          <cell r="Y78">
            <v>2635.0981717830855</v>
          </cell>
          <cell r="Z78">
            <v>2629.3535811385423</v>
          </cell>
          <cell r="AA78">
            <v>2625.6303686051942</v>
          </cell>
          <cell r="AB78">
            <v>2624.0506685567193</v>
          </cell>
          <cell r="AC78">
            <v>2625.5015336702209</v>
          </cell>
          <cell r="AD78">
            <v>2629.8187272769783</v>
          </cell>
        </row>
        <row r="79">
          <cell r="A79">
            <v>534</v>
          </cell>
          <cell r="B79" t="str">
            <v>NPT</v>
          </cell>
          <cell r="C79" t="str">
            <v>Flow</v>
          </cell>
          <cell r="D79" t="str">
            <v>Births</v>
          </cell>
          <cell r="E79" t="str">
            <v>All Births</v>
          </cell>
          <cell r="F79">
            <v>1639.0438800675113</v>
          </cell>
          <cell r="G79">
            <v>1635.8916799137669</v>
          </cell>
          <cell r="H79">
            <v>1633.1718949826516</v>
          </cell>
          <cell r="I79">
            <v>1628.5853473532275</v>
          </cell>
          <cell r="J79">
            <v>1617.4226039074267</v>
          </cell>
          <cell r="K79">
            <v>1598.3469375716077</v>
          </cell>
          <cell r="L79">
            <v>1576.2106530321735</v>
          </cell>
          <cell r="M79">
            <v>1552.8041181878373</v>
          </cell>
          <cell r="N79">
            <v>1527.5318853329845</v>
          </cell>
          <cell r="O79">
            <v>1501.0945093059079</v>
          </cell>
          <cell r="P79">
            <v>1475.0342558821144</v>
          </cell>
          <cell r="Q79">
            <v>1450.124449535615</v>
          </cell>
          <cell r="R79">
            <v>1426.7640690106336</v>
          </cell>
          <cell r="S79">
            <v>1405.0274403129556</v>
          </cell>
          <cell r="T79">
            <v>1383.5499785655445</v>
          </cell>
          <cell r="U79">
            <v>1362.3048208960884</v>
          </cell>
          <cell r="V79">
            <v>1345.7548125693841</v>
          </cell>
          <cell r="W79">
            <v>1333.8488715655308</v>
          </cell>
          <cell r="X79">
            <v>1324.8654282517505</v>
          </cell>
          <cell r="Y79">
            <v>1319.5581502846685</v>
          </cell>
          <cell r="Z79">
            <v>1317.2597777755625</v>
          </cell>
          <cell r="AA79">
            <v>1317.615042866717</v>
          </cell>
          <cell r="AB79">
            <v>1318.5770591299072</v>
          </cell>
          <cell r="AC79">
            <v>1321.1639531319843</v>
          </cell>
          <cell r="AD79">
            <v>1325.4217335374256</v>
          </cell>
        </row>
        <row r="80">
          <cell r="A80">
            <v>536</v>
          </cell>
          <cell r="B80" t="str">
            <v>Brid</v>
          </cell>
          <cell r="C80" t="str">
            <v>Flow</v>
          </cell>
          <cell r="D80" t="str">
            <v>Births</v>
          </cell>
          <cell r="E80" t="str">
            <v>All Births</v>
          </cell>
          <cell r="F80">
            <v>1730.3128870109249</v>
          </cell>
          <cell r="G80">
            <v>1724.0566548913625</v>
          </cell>
          <cell r="H80">
            <v>1716.9278899064379</v>
          </cell>
          <cell r="I80">
            <v>1708.128789956688</v>
          </cell>
          <cell r="J80">
            <v>1696.9335116686432</v>
          </cell>
          <cell r="K80">
            <v>1681.8487831618227</v>
          </cell>
          <cell r="L80">
            <v>1664.3175460164102</v>
          </cell>
          <cell r="M80">
            <v>1645.5095209384801</v>
          </cell>
          <cell r="N80">
            <v>1625.4594635754763</v>
          </cell>
          <cell r="O80">
            <v>1603.9635935375695</v>
          </cell>
          <cell r="P80">
            <v>1581.4636449393852</v>
          </cell>
          <cell r="Q80">
            <v>1558.5377707316693</v>
          </cell>
          <cell r="R80">
            <v>1535.2244110168442</v>
          </cell>
          <cell r="S80">
            <v>1510.1806883404515</v>
          </cell>
          <cell r="T80">
            <v>1485.8584004651589</v>
          </cell>
          <cell r="U80">
            <v>1463.6715326355427</v>
          </cell>
          <cell r="V80">
            <v>1445.612495036007</v>
          </cell>
          <cell r="W80">
            <v>1433.7878415895937</v>
          </cell>
          <cell r="X80">
            <v>1426.5808935658883</v>
          </cell>
          <cell r="Y80">
            <v>1423.7669604001694</v>
          </cell>
          <cell r="Z80">
            <v>1424.1637058284671</v>
          </cell>
          <cell r="AA80">
            <v>1428.2958579330323</v>
          </cell>
          <cell r="AB80">
            <v>1432.9534634354625</v>
          </cell>
          <cell r="AC80">
            <v>1436.7542119407005</v>
          </cell>
          <cell r="AD80">
            <v>1442.3928668267627</v>
          </cell>
        </row>
        <row r="81">
          <cell r="A81">
            <v>538</v>
          </cell>
          <cell r="B81" t="str">
            <v>Vale</v>
          </cell>
          <cell r="C81" t="str">
            <v>Flow</v>
          </cell>
          <cell r="D81" t="str">
            <v>Births</v>
          </cell>
          <cell r="E81" t="str">
            <v>All Births</v>
          </cell>
          <cell r="F81">
            <v>1389.0767863818346</v>
          </cell>
          <cell r="G81">
            <v>1388.2877044014301</v>
          </cell>
          <cell r="H81">
            <v>1387.7683076143433</v>
          </cell>
          <cell r="I81">
            <v>1386.5465016921112</v>
          </cell>
          <cell r="J81">
            <v>1381.2190133543841</v>
          </cell>
          <cell r="K81">
            <v>1371.6334150344624</v>
          </cell>
          <cell r="L81">
            <v>1362.9101870671834</v>
          </cell>
          <cell r="M81">
            <v>1354.6373427048493</v>
          </cell>
          <cell r="N81">
            <v>1344.8986967461381</v>
          </cell>
          <cell r="O81">
            <v>1332.9429012791968</v>
          </cell>
          <cell r="P81">
            <v>1320.8615069687362</v>
          </cell>
          <cell r="Q81">
            <v>1310.0482565567336</v>
          </cell>
          <cell r="R81">
            <v>1300.8530493793724</v>
          </cell>
          <cell r="S81">
            <v>1291.3818549216221</v>
          </cell>
          <cell r="T81">
            <v>1280.6095614313233</v>
          </cell>
          <cell r="U81">
            <v>1269.3870284099683</v>
          </cell>
          <cell r="V81">
            <v>1259.8281166264337</v>
          </cell>
          <cell r="W81">
            <v>1252.4238188409433</v>
          </cell>
          <cell r="X81">
            <v>1244.2501478882903</v>
          </cell>
          <cell r="Y81">
            <v>1234.9570322806399</v>
          </cell>
          <cell r="Z81">
            <v>1225.1697131394492</v>
          </cell>
          <cell r="AA81">
            <v>1217.7669743039028</v>
          </cell>
          <cell r="AB81">
            <v>1212.6531225450724</v>
          </cell>
          <cell r="AC81">
            <v>1208.7550683184529</v>
          </cell>
          <cell r="AD81">
            <v>1206.0979156584651</v>
          </cell>
        </row>
        <row r="82">
          <cell r="A82">
            <v>540</v>
          </cell>
          <cell r="B82" t="str">
            <v>RCT</v>
          </cell>
          <cell r="C82" t="str">
            <v>Flow</v>
          </cell>
          <cell r="D82" t="str">
            <v>Births</v>
          </cell>
          <cell r="E82" t="str">
            <v>All Births</v>
          </cell>
          <cell r="F82">
            <v>2997.3127420520373</v>
          </cell>
          <cell r="G82">
            <v>2987.7207664292032</v>
          </cell>
          <cell r="H82">
            <v>2980.5252142839013</v>
          </cell>
          <cell r="I82">
            <v>2973.599437265389</v>
          </cell>
          <cell r="J82">
            <v>2956.8497413014838</v>
          </cell>
          <cell r="K82">
            <v>2929.4764800472813</v>
          </cell>
          <cell r="L82">
            <v>2898.5306084979729</v>
          </cell>
          <cell r="M82">
            <v>2864.2962496985797</v>
          </cell>
          <cell r="N82">
            <v>2828.1622563536116</v>
          </cell>
          <cell r="O82">
            <v>2791.1155187050326</v>
          </cell>
          <cell r="P82">
            <v>2753.9422318323941</v>
          </cell>
          <cell r="Q82">
            <v>2718.4776812472596</v>
          </cell>
          <cell r="R82">
            <v>2685.2167268643047</v>
          </cell>
          <cell r="S82">
            <v>2652.3436464771976</v>
          </cell>
          <cell r="T82">
            <v>2620.7198973227437</v>
          </cell>
          <cell r="U82">
            <v>2590.2956134626461</v>
          </cell>
          <cell r="V82">
            <v>2569.0511311997257</v>
          </cell>
          <cell r="W82">
            <v>2558.9661428332934</v>
          </cell>
          <cell r="X82">
            <v>2550.581201076965</v>
          </cell>
          <cell r="Y82">
            <v>2545.1178674247253</v>
          </cell>
          <cell r="Z82">
            <v>2542.3270463852091</v>
          </cell>
          <cell r="AA82">
            <v>2541.653176537945</v>
          </cell>
          <cell r="AB82">
            <v>2543.4706618704054</v>
          </cell>
          <cell r="AC82">
            <v>2548.525957394319</v>
          </cell>
          <cell r="AD82">
            <v>2554.3530250825324</v>
          </cell>
        </row>
        <row r="83">
          <cell r="A83">
            <v>542</v>
          </cell>
          <cell r="B83" t="str">
            <v>Merth</v>
          </cell>
          <cell r="C83" t="str">
            <v>Flow</v>
          </cell>
          <cell r="D83" t="str">
            <v>Births</v>
          </cell>
          <cell r="E83" t="str">
            <v>All Births</v>
          </cell>
          <cell r="F83">
            <v>751.35686160242653</v>
          </cell>
          <cell r="G83">
            <v>756.96913614234063</v>
          </cell>
          <cell r="H83">
            <v>761.5588713811477</v>
          </cell>
          <cell r="I83">
            <v>764.47429898759253</v>
          </cell>
          <cell r="J83">
            <v>763.02824572812585</v>
          </cell>
          <cell r="K83">
            <v>756.531244086127</v>
          </cell>
          <cell r="L83">
            <v>747.64205205173437</v>
          </cell>
          <cell r="M83">
            <v>737.58675856167224</v>
          </cell>
          <cell r="N83">
            <v>725.10787128153015</v>
          </cell>
          <cell r="O83">
            <v>710.11099056147054</v>
          </cell>
          <cell r="P83">
            <v>694.37153995905669</v>
          </cell>
          <cell r="Q83">
            <v>679.24999235557539</v>
          </cell>
          <cell r="R83">
            <v>665.56728925247648</v>
          </cell>
          <cell r="S83">
            <v>652.45928825168835</v>
          </cell>
          <cell r="T83">
            <v>638.99537455143593</v>
          </cell>
          <cell r="U83">
            <v>626.43511120332073</v>
          </cell>
          <cell r="V83">
            <v>616.5444538216376</v>
          </cell>
          <cell r="W83">
            <v>608.95189637529438</v>
          </cell>
          <cell r="X83">
            <v>603.2991620160517</v>
          </cell>
          <cell r="Y83">
            <v>598.53754898683303</v>
          </cell>
          <cell r="Z83">
            <v>594.95551153668305</v>
          </cell>
          <cell r="AA83">
            <v>593.29564673845232</v>
          </cell>
          <cell r="AB83">
            <v>592.65995213153644</v>
          </cell>
          <cell r="AC83">
            <v>593.39897878451188</v>
          </cell>
          <cell r="AD83">
            <v>595.00010905461102</v>
          </cell>
        </row>
        <row r="84">
          <cell r="A84">
            <v>544</v>
          </cell>
          <cell r="B84" t="str">
            <v>Caer</v>
          </cell>
          <cell r="C84" t="str">
            <v>Flow</v>
          </cell>
          <cell r="D84" t="str">
            <v>Births</v>
          </cell>
          <cell r="E84" t="str">
            <v>All Births</v>
          </cell>
          <cell r="F84">
            <v>2207.0547786679776</v>
          </cell>
          <cell r="G84">
            <v>2207.7900719096356</v>
          </cell>
          <cell r="H84">
            <v>2207.8001273331515</v>
          </cell>
          <cell r="I84">
            <v>2204.6843689320854</v>
          </cell>
          <cell r="J84">
            <v>2191.4932244234428</v>
          </cell>
          <cell r="K84">
            <v>2168.4166524374873</v>
          </cell>
          <cell r="L84">
            <v>2142.3479974519246</v>
          </cell>
          <cell r="M84">
            <v>2115.2559696929566</v>
          </cell>
          <cell r="N84">
            <v>2084.2591893278959</v>
          </cell>
          <cell r="O84">
            <v>2050.5608155339623</v>
          </cell>
          <cell r="P84">
            <v>2017.3118016375363</v>
          </cell>
          <cell r="Q84">
            <v>1985.9837117641512</v>
          </cell>
          <cell r="R84">
            <v>1957.7255766213093</v>
          </cell>
          <cell r="S84">
            <v>1929.9036209813278</v>
          </cell>
          <cell r="T84">
            <v>1905.065111277492</v>
          </cell>
          <cell r="U84">
            <v>1882.6799862360497</v>
          </cell>
          <cell r="V84">
            <v>1864.8717886868717</v>
          </cell>
          <cell r="W84">
            <v>1851.8485090979252</v>
          </cell>
          <cell r="X84">
            <v>1839.4892963651378</v>
          </cell>
          <cell r="Y84">
            <v>1829.5017502089681</v>
          </cell>
          <cell r="Z84">
            <v>1820.36263284866</v>
          </cell>
          <cell r="AA84">
            <v>1813.3550904262834</v>
          </cell>
          <cell r="AB84">
            <v>1808.1533239668829</v>
          </cell>
          <cell r="AC84">
            <v>1804.8456831457863</v>
          </cell>
          <cell r="AD84">
            <v>1803.0373128188089</v>
          </cell>
        </row>
        <row r="85">
          <cell r="A85">
            <v>545</v>
          </cell>
          <cell r="B85" t="str">
            <v>Blae</v>
          </cell>
          <cell r="C85" t="str">
            <v>Flow</v>
          </cell>
          <cell r="D85" t="str">
            <v>Births</v>
          </cell>
          <cell r="E85" t="str">
            <v>All Births</v>
          </cell>
          <cell r="F85">
            <v>786.98518667079338</v>
          </cell>
          <cell r="G85">
            <v>790.56319533528153</v>
          </cell>
          <cell r="H85">
            <v>792.99601852966543</v>
          </cell>
          <cell r="I85">
            <v>794.19282028807879</v>
          </cell>
          <cell r="J85">
            <v>791.24376013212805</v>
          </cell>
          <cell r="K85">
            <v>783.44375043776665</v>
          </cell>
          <cell r="L85">
            <v>773.16609123312094</v>
          </cell>
          <cell r="M85">
            <v>760.93042742428668</v>
          </cell>
          <cell r="N85">
            <v>746.34853658279837</v>
          </cell>
          <cell r="O85">
            <v>729.85916098247083</v>
          </cell>
          <cell r="P85">
            <v>712.88385883653962</v>
          </cell>
          <cell r="Q85">
            <v>695.75649723757692</v>
          </cell>
          <cell r="R85">
            <v>677.85342699730938</v>
          </cell>
          <cell r="S85">
            <v>661.11899486959533</v>
          </cell>
          <cell r="T85">
            <v>645.5760123072688</v>
          </cell>
          <cell r="U85">
            <v>630.26044242513046</v>
          </cell>
          <cell r="V85">
            <v>617.54951682816488</v>
          </cell>
          <cell r="W85">
            <v>606.9405345440465</v>
          </cell>
          <cell r="X85">
            <v>596.80322405950233</v>
          </cell>
          <cell r="Y85">
            <v>588.01131931077214</v>
          </cell>
          <cell r="Z85">
            <v>580.38720203079527</v>
          </cell>
          <cell r="AA85">
            <v>575.16470130990058</v>
          </cell>
          <cell r="AB85">
            <v>572.01463671673105</v>
          </cell>
          <cell r="AC85">
            <v>569.80675789460236</v>
          </cell>
          <cell r="AD85">
            <v>568.96297506951908</v>
          </cell>
        </row>
        <row r="86">
          <cell r="A86">
            <v>546</v>
          </cell>
          <cell r="B86" t="str">
            <v>Torf</v>
          </cell>
          <cell r="C86" t="str">
            <v>Flow</v>
          </cell>
          <cell r="D86" t="str">
            <v>Births</v>
          </cell>
          <cell r="E86" t="str">
            <v>All Births</v>
          </cell>
          <cell r="F86">
            <v>1132.6246125714265</v>
          </cell>
          <cell r="G86">
            <v>1139.0657967608481</v>
          </cell>
          <cell r="H86">
            <v>1146.1913898895123</v>
          </cell>
          <cell r="I86">
            <v>1150.7262885149619</v>
          </cell>
          <cell r="J86">
            <v>1148.9577532042003</v>
          </cell>
          <cell r="K86">
            <v>1141.9363664372304</v>
          </cell>
          <cell r="L86">
            <v>1132.2531616123479</v>
          </cell>
          <cell r="M86">
            <v>1120.7943384779628</v>
          </cell>
          <cell r="N86">
            <v>1106.3895189429895</v>
          </cell>
          <cell r="O86">
            <v>1088.1314439466698</v>
          </cell>
          <cell r="P86">
            <v>1068.5525495895295</v>
          </cell>
          <cell r="Q86">
            <v>1049.6981174492453</v>
          </cell>
          <cell r="R86">
            <v>1031.8416554124472</v>
          </cell>
          <cell r="S86">
            <v>1013.5042546491245</v>
          </cell>
          <cell r="T86">
            <v>995.84609720133278</v>
          </cell>
          <cell r="U86">
            <v>979.74717833448324</v>
          </cell>
          <cell r="V86">
            <v>965.44266557624314</v>
          </cell>
          <cell r="W86">
            <v>954.07715117185103</v>
          </cell>
          <cell r="X86">
            <v>946.69666097485856</v>
          </cell>
          <cell r="Y86">
            <v>942.65902662807002</v>
          </cell>
          <cell r="Z86">
            <v>939.87820936275409</v>
          </cell>
          <cell r="AA86">
            <v>939.09975304509453</v>
          </cell>
          <cell r="AB86">
            <v>940.29429610283262</v>
          </cell>
          <cell r="AC86">
            <v>943.29948783908389</v>
          </cell>
          <cell r="AD86">
            <v>947.91313723642759</v>
          </cell>
        </row>
        <row r="87">
          <cell r="A87">
            <v>548</v>
          </cell>
          <cell r="B87" t="str">
            <v>Monm</v>
          </cell>
          <cell r="C87" t="str">
            <v>Flow</v>
          </cell>
          <cell r="D87" t="str">
            <v>Births</v>
          </cell>
          <cell r="E87" t="str">
            <v>All Births</v>
          </cell>
          <cell r="F87">
            <v>820.38647443560183</v>
          </cell>
          <cell r="G87">
            <v>816.25134349255529</v>
          </cell>
          <cell r="H87">
            <v>812.023951369683</v>
          </cell>
          <cell r="I87">
            <v>807.91124956989563</v>
          </cell>
          <cell r="J87">
            <v>804.3521137689545</v>
          </cell>
          <cell r="K87">
            <v>800.7649749271626</v>
          </cell>
          <cell r="L87">
            <v>797.60066116686244</v>
          </cell>
          <cell r="M87">
            <v>794.62147941681678</v>
          </cell>
          <cell r="N87">
            <v>790.82969441665921</v>
          </cell>
          <cell r="O87">
            <v>786.4306210524976</v>
          </cell>
          <cell r="P87">
            <v>781.11209329457836</v>
          </cell>
          <cell r="Q87">
            <v>773.64959409906544</v>
          </cell>
          <cell r="R87">
            <v>763.89193897279529</v>
          </cell>
          <cell r="S87">
            <v>754.08580776870917</v>
          </cell>
          <cell r="T87">
            <v>744.64813268885473</v>
          </cell>
          <cell r="U87">
            <v>733.44017345721818</v>
          </cell>
          <cell r="V87">
            <v>722.72834948199568</v>
          </cell>
          <cell r="W87">
            <v>712.59082862230775</v>
          </cell>
          <cell r="X87">
            <v>701.37166314949411</v>
          </cell>
          <cell r="Y87">
            <v>689.51759116243079</v>
          </cell>
          <cell r="Z87">
            <v>677.72047402027169</v>
          </cell>
          <cell r="AA87">
            <v>666.2183783720144</v>
          </cell>
          <cell r="AB87">
            <v>654.78025157604122</v>
          </cell>
          <cell r="AC87">
            <v>645.50656143675621</v>
          </cell>
          <cell r="AD87">
            <v>638.42248015184691</v>
          </cell>
        </row>
        <row r="88">
          <cell r="A88">
            <v>550</v>
          </cell>
          <cell r="B88" t="str">
            <v>Newp</v>
          </cell>
          <cell r="C88" t="str">
            <v>Flow</v>
          </cell>
          <cell r="D88" t="str">
            <v>Births</v>
          </cell>
          <cell r="E88" t="str">
            <v>All Births</v>
          </cell>
          <cell r="F88">
            <v>2020.6784055730561</v>
          </cell>
          <cell r="G88">
            <v>2046.5326647453721</v>
          </cell>
          <cell r="H88">
            <v>2071.5789773546539</v>
          </cell>
          <cell r="I88">
            <v>2094.2468256332349</v>
          </cell>
          <cell r="J88">
            <v>2110.408500816201</v>
          </cell>
          <cell r="K88">
            <v>2118.8195504746218</v>
          </cell>
          <cell r="L88">
            <v>2124.4130416566145</v>
          </cell>
          <cell r="M88">
            <v>2128.4387985234571</v>
          </cell>
          <cell r="N88">
            <v>2128.4616985871485</v>
          </cell>
          <cell r="O88">
            <v>2124.5335263469001</v>
          </cell>
          <cell r="P88">
            <v>2119.7191056694601</v>
          </cell>
          <cell r="Q88">
            <v>2114.5256787197768</v>
          </cell>
          <cell r="R88">
            <v>2106.8153133274918</v>
          </cell>
          <cell r="S88">
            <v>2097.3211479209281</v>
          </cell>
          <cell r="T88">
            <v>2085.9976533756508</v>
          </cell>
          <cell r="U88">
            <v>2071.1168160275238</v>
          </cell>
          <cell r="V88">
            <v>2060.9785529879737</v>
          </cell>
          <cell r="W88">
            <v>2058.4001871545238</v>
          </cell>
          <cell r="X88">
            <v>2057.0584624782214</v>
          </cell>
          <cell r="Y88">
            <v>2057.1052960532193</v>
          </cell>
          <cell r="Z88">
            <v>2058.6651068223609</v>
          </cell>
          <cell r="AA88">
            <v>2061.4029931456357</v>
          </cell>
          <cell r="AB88">
            <v>2065.8076883310346</v>
          </cell>
          <cell r="AC88">
            <v>2073.5774956306846</v>
          </cell>
          <cell r="AD88">
            <v>2084.8145401419897</v>
          </cell>
        </row>
        <row r="89">
          <cell r="A89">
            <v>552</v>
          </cell>
          <cell r="B89" t="str">
            <v>Card</v>
          </cell>
          <cell r="C89" t="str">
            <v>Flow</v>
          </cell>
          <cell r="D89" t="str">
            <v>Births</v>
          </cell>
          <cell r="E89" t="str">
            <v>All Births</v>
          </cell>
          <cell r="F89">
            <v>4846.4773320906352</v>
          </cell>
          <cell r="G89">
            <v>4912.7979285250867</v>
          </cell>
          <cell r="H89">
            <v>4984.0766378326043</v>
          </cell>
          <cell r="I89">
            <v>5054.069264421687</v>
          </cell>
          <cell r="J89">
            <v>5104.1593693522464</v>
          </cell>
          <cell r="K89">
            <v>5133.1043875088253</v>
          </cell>
          <cell r="L89">
            <v>5160.1292603288402</v>
          </cell>
          <cell r="M89">
            <v>5190.4172030850241</v>
          </cell>
          <cell r="N89">
            <v>5223.6782066725527</v>
          </cell>
          <cell r="O89">
            <v>5261.3994166004732</v>
          </cell>
          <cell r="P89">
            <v>5298.4329919068559</v>
          </cell>
          <cell r="Q89">
            <v>5332.351880882482</v>
          </cell>
          <cell r="R89">
            <v>5363.1227066803185</v>
          </cell>
          <cell r="S89">
            <v>5386.6451302792238</v>
          </cell>
          <cell r="T89">
            <v>5400.5091031975671</v>
          </cell>
          <cell r="U89">
            <v>5403.3112088162052</v>
          </cell>
          <cell r="V89">
            <v>5409.4892371801534</v>
          </cell>
          <cell r="W89">
            <v>5423.889446399322</v>
          </cell>
          <cell r="X89">
            <v>5436.0731192622297</v>
          </cell>
          <cell r="Y89">
            <v>5447.2581109397697</v>
          </cell>
          <cell r="Z89">
            <v>5458.4016833501746</v>
          </cell>
          <cell r="AA89">
            <v>5473.0329665768559</v>
          </cell>
          <cell r="AB89">
            <v>5492.514085583829</v>
          </cell>
          <cell r="AC89">
            <v>5518.1837689149233</v>
          </cell>
          <cell r="AD89">
            <v>5551.8593358086728</v>
          </cell>
        </row>
        <row r="156">
          <cell r="A156">
            <v>512</v>
          </cell>
          <cell r="B156" t="str">
            <v>IOA</v>
          </cell>
          <cell r="C156" t="str">
            <v>Flow</v>
          </cell>
          <cell r="D156" t="str">
            <v>Deaths</v>
          </cell>
          <cell r="E156" t="str">
            <v>All deaths</v>
          </cell>
          <cell r="F156">
            <v>799.98297274176127</v>
          </cell>
          <cell r="G156">
            <v>791.37235825466928</v>
          </cell>
          <cell r="H156">
            <v>786.87996112460905</v>
          </cell>
          <cell r="I156">
            <v>785.49902619430168</v>
          </cell>
          <cell r="J156">
            <v>782.88708691177862</v>
          </cell>
          <cell r="K156">
            <v>776.84159182156827</v>
          </cell>
          <cell r="L156">
            <v>778.09627929805595</v>
          </cell>
          <cell r="M156">
            <v>781.490895218069</v>
          </cell>
          <cell r="N156">
            <v>783.33933337830695</v>
          </cell>
          <cell r="O156">
            <v>785.89279917278714</v>
          </cell>
          <cell r="P156">
            <v>788.00922047285019</v>
          </cell>
          <cell r="Q156">
            <v>791.02856425035384</v>
          </cell>
          <cell r="R156">
            <v>798.85031948966366</v>
          </cell>
          <cell r="S156">
            <v>805.91787462964248</v>
          </cell>
          <cell r="T156">
            <v>810.3578567692648</v>
          </cell>
          <cell r="U156">
            <v>817.1396293464926</v>
          </cell>
          <cell r="V156">
            <v>824.13744406324065</v>
          </cell>
          <cell r="W156">
            <v>832.0601419113857</v>
          </cell>
          <cell r="X156">
            <v>840.65397673427719</v>
          </cell>
          <cell r="Y156">
            <v>848.05217580240196</v>
          </cell>
          <cell r="Z156">
            <v>854.09312310566543</v>
          </cell>
          <cell r="AA156">
            <v>860.8368137151615</v>
          </cell>
          <cell r="AB156">
            <v>868.21530907893293</v>
          </cell>
          <cell r="AC156">
            <v>875.74462697165382</v>
          </cell>
          <cell r="AD156">
            <v>881.81764960596001</v>
          </cell>
        </row>
        <row r="157">
          <cell r="A157">
            <v>514</v>
          </cell>
          <cell r="B157" t="str">
            <v>Gwyn</v>
          </cell>
          <cell r="C157" t="str">
            <v>Flow</v>
          </cell>
          <cell r="D157" t="str">
            <v>Deaths</v>
          </cell>
          <cell r="E157" t="str">
            <v>All deaths</v>
          </cell>
          <cell r="F157">
            <v>1327.7485844875459</v>
          </cell>
          <cell r="G157">
            <v>1312.0517255290897</v>
          </cell>
          <cell r="H157">
            <v>1301.1119199420473</v>
          </cell>
          <cell r="I157">
            <v>1293.8509556263832</v>
          </cell>
          <cell r="J157">
            <v>1286.3779802043334</v>
          </cell>
          <cell r="K157">
            <v>1277.3378880283913</v>
          </cell>
          <cell r="L157">
            <v>1271.5848498731075</v>
          </cell>
          <cell r="M157">
            <v>1269.3232775622387</v>
          </cell>
          <cell r="N157">
            <v>1267.8424908476354</v>
          </cell>
          <cell r="O157">
            <v>1266.1925533969866</v>
          </cell>
          <cell r="P157">
            <v>1266.277556800866</v>
          </cell>
          <cell r="Q157">
            <v>1267.7707518014006</v>
          </cell>
          <cell r="R157">
            <v>1269.9887772006007</v>
          </cell>
          <cell r="S157">
            <v>1273.872451829584</v>
          </cell>
          <cell r="T157">
            <v>1274.8257262898005</v>
          </cell>
          <cell r="U157">
            <v>1278.0908052296986</v>
          </cell>
          <cell r="V157">
            <v>1284.4562251396089</v>
          </cell>
          <cell r="W157">
            <v>1291.1789593567466</v>
          </cell>
          <cell r="X157">
            <v>1300.6909413815392</v>
          </cell>
          <cell r="Y157">
            <v>1309.9543259270536</v>
          </cell>
          <cell r="Z157">
            <v>1318.7997160306354</v>
          </cell>
          <cell r="AA157">
            <v>1329.2390230895417</v>
          </cell>
          <cell r="AB157">
            <v>1342.2431268878377</v>
          </cell>
          <cell r="AC157">
            <v>1354.9020409053869</v>
          </cell>
          <cell r="AD157">
            <v>1360.5811617703484</v>
          </cell>
        </row>
        <row r="158">
          <cell r="A158">
            <v>516</v>
          </cell>
          <cell r="B158" t="str">
            <v>Conwy</v>
          </cell>
          <cell r="C158" t="str">
            <v>Flow</v>
          </cell>
          <cell r="D158" t="str">
            <v>Deaths</v>
          </cell>
          <cell r="E158" t="str">
            <v>All deaths</v>
          </cell>
          <cell r="F158">
            <v>1472.8845950678838</v>
          </cell>
          <cell r="G158">
            <v>1461.2380816675904</v>
          </cell>
          <cell r="H158">
            <v>1449.3417193175596</v>
          </cell>
          <cell r="I158">
            <v>1438.0784340141363</v>
          </cell>
          <cell r="J158">
            <v>1429.5965505014201</v>
          </cell>
          <cell r="K158">
            <v>1421.9186661573949</v>
          </cell>
          <cell r="L158">
            <v>1414.7117664479242</v>
          </cell>
          <cell r="M158">
            <v>1413.4690337048492</v>
          </cell>
          <cell r="N158">
            <v>1413.1374538664081</v>
          </cell>
          <cell r="O158">
            <v>1412.9794070771945</v>
          </cell>
          <cell r="P158">
            <v>1412.4057255807481</v>
          </cell>
          <cell r="Q158">
            <v>1415.7675508155412</v>
          </cell>
          <cell r="R158">
            <v>1420.6730177195213</v>
          </cell>
          <cell r="S158">
            <v>1427.5439675896391</v>
          </cell>
          <cell r="T158">
            <v>1435.6899001164879</v>
          </cell>
          <cell r="U158">
            <v>1446.2882664815884</v>
          </cell>
          <cell r="V158">
            <v>1455.2840721123423</v>
          </cell>
          <cell r="W158">
            <v>1464.7834589567751</v>
          </cell>
          <cell r="X158">
            <v>1474.8015324933135</v>
          </cell>
          <cell r="Y158">
            <v>1487.6121795808426</v>
          </cell>
          <cell r="Z158">
            <v>1499.7451375767405</v>
          </cell>
          <cell r="AA158">
            <v>1513.3320494727566</v>
          </cell>
          <cell r="AB158">
            <v>1526.0415832320041</v>
          </cell>
          <cell r="AC158">
            <v>1538.3409000021043</v>
          </cell>
          <cell r="AD158">
            <v>1552.3741859916381</v>
          </cell>
        </row>
        <row r="159">
          <cell r="A159">
            <v>518</v>
          </cell>
          <cell r="B159" t="str">
            <v>Denb</v>
          </cell>
          <cell r="C159" t="str">
            <v>Flow</v>
          </cell>
          <cell r="D159" t="str">
            <v>Deaths</v>
          </cell>
          <cell r="E159" t="str">
            <v>All deaths</v>
          </cell>
          <cell r="F159">
            <v>1103.4939254430078</v>
          </cell>
          <cell r="G159">
            <v>1092.450054014726</v>
          </cell>
          <cell r="H159">
            <v>1087.8900064062768</v>
          </cell>
          <cell r="I159">
            <v>1080.2474283233128</v>
          </cell>
          <cell r="J159">
            <v>1072.4721236911564</v>
          </cell>
          <cell r="K159">
            <v>1066.8328030504251</v>
          </cell>
          <cell r="L159">
            <v>1065.4490926763146</v>
          </cell>
          <cell r="M159">
            <v>1067.1716791109448</v>
          </cell>
          <cell r="N159">
            <v>1070.5490768651125</v>
          </cell>
          <cell r="O159">
            <v>1074.6025719858535</v>
          </cell>
          <cell r="P159">
            <v>1078.8474581903361</v>
          </cell>
          <cell r="Q159">
            <v>1085.8129619593637</v>
          </cell>
          <cell r="R159">
            <v>1095.0511632915309</v>
          </cell>
          <cell r="S159">
            <v>1102.6804121603132</v>
          </cell>
          <cell r="T159">
            <v>1112.7435551695189</v>
          </cell>
          <cell r="U159">
            <v>1122.7758016805572</v>
          </cell>
          <cell r="V159">
            <v>1135.0002497026198</v>
          </cell>
          <cell r="W159">
            <v>1148.3027984755381</v>
          </cell>
          <cell r="X159">
            <v>1159.821059018263</v>
          </cell>
          <cell r="Y159">
            <v>1172.78980855592</v>
          </cell>
          <cell r="Z159">
            <v>1187.1692551996275</v>
          </cell>
          <cell r="AA159">
            <v>1197.3281518392814</v>
          </cell>
          <cell r="AB159">
            <v>1211.5208045666186</v>
          </cell>
          <cell r="AC159">
            <v>1225.2088531246377</v>
          </cell>
          <cell r="AD159">
            <v>1234.3442791389298</v>
          </cell>
        </row>
        <row r="160">
          <cell r="A160">
            <v>520</v>
          </cell>
          <cell r="B160" t="str">
            <v>Flint</v>
          </cell>
          <cell r="C160" t="str">
            <v>Flow</v>
          </cell>
          <cell r="D160" t="str">
            <v>Deaths</v>
          </cell>
          <cell r="E160" t="str">
            <v>All deaths</v>
          </cell>
          <cell r="F160">
            <v>1348.992095274743</v>
          </cell>
          <cell r="G160">
            <v>1351.106425189324</v>
          </cell>
          <cell r="H160">
            <v>1352.5501587434094</v>
          </cell>
          <cell r="I160">
            <v>1357.5807704523636</v>
          </cell>
          <cell r="J160">
            <v>1361.79303613104</v>
          </cell>
          <cell r="K160">
            <v>1365.3229048874455</v>
          </cell>
          <cell r="L160">
            <v>1371.845760436441</v>
          </cell>
          <cell r="M160">
            <v>1384.2574162136787</v>
          </cell>
          <cell r="N160">
            <v>1395.5969316645535</v>
          </cell>
          <cell r="O160">
            <v>1407.790726568868</v>
          </cell>
          <cell r="P160">
            <v>1420.8748958856754</v>
          </cell>
          <cell r="Q160">
            <v>1434.1157789386205</v>
          </cell>
          <cell r="R160">
            <v>1452.1129846042675</v>
          </cell>
          <cell r="S160">
            <v>1470.8612342411225</v>
          </cell>
          <cell r="T160">
            <v>1490.0065282512733</v>
          </cell>
          <cell r="U160">
            <v>1508.4857316515208</v>
          </cell>
          <cell r="V160">
            <v>1527.2909523922008</v>
          </cell>
          <cell r="W160">
            <v>1548.8508350314073</v>
          </cell>
          <cell r="X160">
            <v>1569.618260658192</v>
          </cell>
          <cell r="Y160">
            <v>1590.4715587092551</v>
          </cell>
          <cell r="Z160">
            <v>1608.9301666694496</v>
          </cell>
          <cell r="AA160">
            <v>1628.1060412314519</v>
          </cell>
          <cell r="AB160">
            <v>1647.0029374122601</v>
          </cell>
          <cell r="AC160">
            <v>1664.013361211807</v>
          </cell>
          <cell r="AD160">
            <v>1684.3643843646623</v>
          </cell>
        </row>
        <row r="161">
          <cell r="A161">
            <v>522</v>
          </cell>
          <cell r="B161" t="str">
            <v>Wrex</v>
          </cell>
          <cell r="C161" t="str">
            <v>Flow</v>
          </cell>
          <cell r="D161" t="str">
            <v>Deaths</v>
          </cell>
          <cell r="E161" t="str">
            <v>All deaths</v>
          </cell>
          <cell r="F161">
            <v>1283.3019752397317</v>
          </cell>
          <cell r="G161">
            <v>1280.356402222164</v>
          </cell>
          <cell r="H161">
            <v>1279.9881977689906</v>
          </cell>
          <cell r="I161">
            <v>1281.2878005801344</v>
          </cell>
          <cell r="J161">
            <v>1283.3535391784831</v>
          </cell>
          <cell r="K161">
            <v>1287.2852907699826</v>
          </cell>
          <cell r="L161">
            <v>1293.0866377650232</v>
          </cell>
          <cell r="M161">
            <v>1298.5257249129886</v>
          </cell>
          <cell r="N161">
            <v>1307.1072357341477</v>
          </cell>
          <cell r="O161">
            <v>1313.6922947908884</v>
          </cell>
          <cell r="P161">
            <v>1326.2587413591134</v>
          </cell>
          <cell r="Q161">
            <v>1336.9827674057567</v>
          </cell>
          <cell r="R161">
            <v>1351.4597073516397</v>
          </cell>
          <cell r="S161">
            <v>1365.5708918746602</v>
          </cell>
          <cell r="T161">
            <v>1381.9153771059082</v>
          </cell>
          <cell r="U161">
            <v>1399.2502931369586</v>
          </cell>
          <cell r="V161">
            <v>1415.7560760457145</v>
          </cell>
          <cell r="W161">
            <v>1436.0886811199794</v>
          </cell>
          <cell r="X161">
            <v>1456.5250402802044</v>
          </cell>
          <cell r="Y161">
            <v>1475.316267092968</v>
          </cell>
          <cell r="Z161">
            <v>1496.9278860100198</v>
          </cell>
          <cell r="AA161">
            <v>1521.5511303023422</v>
          </cell>
          <cell r="AB161">
            <v>1542.4744511956005</v>
          </cell>
          <cell r="AC161">
            <v>1561.9469648570166</v>
          </cell>
          <cell r="AD161">
            <v>1581.6708580811878</v>
          </cell>
        </row>
        <row r="162">
          <cell r="A162">
            <v>524</v>
          </cell>
          <cell r="B162" t="str">
            <v>Powys</v>
          </cell>
          <cell r="C162" t="str">
            <v>Flow</v>
          </cell>
          <cell r="D162" t="str">
            <v>Deaths</v>
          </cell>
          <cell r="E162" t="str">
            <v>All deaths</v>
          </cell>
          <cell r="F162">
            <v>1442.2089273537372</v>
          </cell>
          <cell r="G162">
            <v>1444.8181137163765</v>
          </cell>
          <cell r="H162">
            <v>1450.9709151600393</v>
          </cell>
          <cell r="I162">
            <v>1453.2505881279494</v>
          </cell>
          <cell r="J162">
            <v>1459.5331027016027</v>
          </cell>
          <cell r="K162">
            <v>1462.4101798841307</v>
          </cell>
          <cell r="L162">
            <v>1467.2526256161673</v>
          </cell>
          <cell r="M162">
            <v>1481.218164153609</v>
          </cell>
          <cell r="N162">
            <v>1490.8123337200436</v>
          </cell>
          <cell r="O162">
            <v>1502.3934845216891</v>
          </cell>
          <cell r="P162">
            <v>1516.8410343111389</v>
          </cell>
          <cell r="Q162">
            <v>1534.5256426727897</v>
          </cell>
          <cell r="R162">
            <v>1556.6653513395877</v>
          </cell>
          <cell r="S162">
            <v>1575.7325115941626</v>
          </cell>
          <cell r="T162">
            <v>1595.2612116722537</v>
          </cell>
          <cell r="U162">
            <v>1616.152988762582</v>
          </cell>
          <cell r="V162">
            <v>1637.4465159091794</v>
          </cell>
          <cell r="W162">
            <v>1659.9555357451891</v>
          </cell>
          <cell r="X162">
            <v>1684.9268109580692</v>
          </cell>
          <cell r="Y162">
            <v>1710.0139376669604</v>
          </cell>
          <cell r="Z162">
            <v>1730.405220915575</v>
          </cell>
          <cell r="AA162">
            <v>1755.5290355675406</v>
          </cell>
          <cell r="AB162">
            <v>1784.8568720784706</v>
          </cell>
          <cell r="AC162">
            <v>1811.6784287882451</v>
          </cell>
          <cell r="AD162">
            <v>1833.7745863293203</v>
          </cell>
        </row>
        <row r="163">
          <cell r="A163">
            <v>526</v>
          </cell>
          <cell r="B163" t="str">
            <v>Cere</v>
          </cell>
          <cell r="C163" t="str">
            <v>Flow</v>
          </cell>
          <cell r="D163" t="str">
            <v>Deaths</v>
          </cell>
          <cell r="E163" t="str">
            <v>All deaths</v>
          </cell>
          <cell r="F163">
            <v>756.86349340753566</v>
          </cell>
          <cell r="G163">
            <v>752.52392301960595</v>
          </cell>
          <cell r="H163">
            <v>747.90902787259256</v>
          </cell>
          <cell r="I163">
            <v>745.01318144163247</v>
          </cell>
          <cell r="J163">
            <v>741.99743542576391</v>
          </cell>
          <cell r="K163">
            <v>740.68158681329578</v>
          </cell>
          <cell r="L163">
            <v>739.43770322954242</v>
          </cell>
          <cell r="M163">
            <v>741.21753565308768</v>
          </cell>
          <cell r="N163">
            <v>740.95011128508622</v>
          </cell>
          <cell r="O163">
            <v>746.42834491020676</v>
          </cell>
          <cell r="P163">
            <v>748.74907192116052</v>
          </cell>
          <cell r="Q163">
            <v>752.85832380050533</v>
          </cell>
          <cell r="R163">
            <v>758.4227162799591</v>
          </cell>
          <cell r="S163">
            <v>764.83215809794592</v>
          </cell>
          <cell r="T163">
            <v>773.35909332999813</v>
          </cell>
          <cell r="U163">
            <v>779.15657938997924</v>
          </cell>
          <cell r="V163">
            <v>787.77716953700474</v>
          </cell>
          <cell r="W163">
            <v>796.81756348827014</v>
          </cell>
          <cell r="X163">
            <v>804.18166947768532</v>
          </cell>
          <cell r="Y163">
            <v>814.90466723887357</v>
          </cell>
          <cell r="Z163">
            <v>821.30105381861972</v>
          </cell>
          <cell r="AA163">
            <v>830.60902228791224</v>
          </cell>
          <cell r="AB163">
            <v>839.47281476805256</v>
          </cell>
          <cell r="AC163">
            <v>849.91129336741938</v>
          </cell>
          <cell r="AD163">
            <v>859.32711162839314</v>
          </cell>
        </row>
        <row r="164">
          <cell r="A164">
            <v>528</v>
          </cell>
          <cell r="B164" t="str">
            <v>Pemb</v>
          </cell>
          <cell r="C164" t="str">
            <v>Flow</v>
          </cell>
          <cell r="D164" t="str">
            <v>Deaths</v>
          </cell>
          <cell r="E164" t="str">
            <v>All deaths</v>
          </cell>
          <cell r="F164">
            <v>1346.9116407804831</v>
          </cell>
          <cell r="G164">
            <v>1342.0060387252888</v>
          </cell>
          <cell r="H164">
            <v>1339.8051691370256</v>
          </cell>
          <cell r="I164">
            <v>1338.4789793821574</v>
          </cell>
          <cell r="J164">
            <v>1336.4237287925475</v>
          </cell>
          <cell r="K164">
            <v>1335.6047782503292</v>
          </cell>
          <cell r="L164">
            <v>1337.8657066580629</v>
          </cell>
          <cell r="M164">
            <v>1341.6009833787402</v>
          </cell>
          <cell r="N164">
            <v>1349.1407544436945</v>
          </cell>
          <cell r="O164">
            <v>1356.1265188604084</v>
          </cell>
          <cell r="P164">
            <v>1361.9914236951345</v>
          </cell>
          <cell r="Q164">
            <v>1370.3606950849462</v>
          </cell>
          <cell r="R164">
            <v>1384.5850939668644</v>
          </cell>
          <cell r="S164">
            <v>1394.7855047821756</v>
          </cell>
          <cell r="T164">
            <v>1407.2772458116592</v>
          </cell>
          <cell r="U164">
            <v>1421.0581171731412</v>
          </cell>
          <cell r="V164">
            <v>1431.4618172633607</v>
          </cell>
          <cell r="W164">
            <v>1446.8230740278441</v>
          </cell>
          <cell r="X164">
            <v>1462.386581558734</v>
          </cell>
          <cell r="Y164">
            <v>1475.2242977179944</v>
          </cell>
          <cell r="Z164">
            <v>1488.0173789634912</v>
          </cell>
          <cell r="AA164">
            <v>1503.3950858904755</v>
          </cell>
          <cell r="AB164">
            <v>1518.4114965765161</v>
          </cell>
          <cell r="AC164">
            <v>1535.0265445819186</v>
          </cell>
          <cell r="AD164">
            <v>1549.4219891937196</v>
          </cell>
        </row>
        <row r="165">
          <cell r="A165">
            <v>530</v>
          </cell>
          <cell r="B165" t="str">
            <v>Carm</v>
          </cell>
          <cell r="C165" t="str">
            <v>Flow</v>
          </cell>
          <cell r="D165" t="str">
            <v>Deaths</v>
          </cell>
          <cell r="E165" t="str">
            <v>All deaths</v>
          </cell>
          <cell r="F165">
            <v>2117.3098003260156</v>
          </cell>
          <cell r="G165">
            <v>2101.9769671493837</v>
          </cell>
          <cell r="H165">
            <v>2091.0122037088731</v>
          </cell>
          <cell r="I165">
            <v>2081.8037884469595</v>
          </cell>
          <cell r="J165">
            <v>2074.0907851786196</v>
          </cell>
          <cell r="K165">
            <v>2070.0423062691252</v>
          </cell>
          <cell r="L165">
            <v>2066.7835186388938</v>
          </cell>
          <cell r="M165">
            <v>2070.5705963803157</v>
          </cell>
          <cell r="N165">
            <v>2075.5379302487136</v>
          </cell>
          <cell r="O165">
            <v>2079.9988748486385</v>
          </cell>
          <cell r="P165">
            <v>2090.3394936885493</v>
          </cell>
          <cell r="Q165">
            <v>2104.6496987192886</v>
          </cell>
          <cell r="R165">
            <v>2119.5743219543206</v>
          </cell>
          <cell r="S165">
            <v>2139.5588775528622</v>
          </cell>
          <cell r="T165">
            <v>2158.1715689867242</v>
          </cell>
          <cell r="U165">
            <v>2180.0301080672202</v>
          </cell>
          <cell r="V165">
            <v>2203.1064734415586</v>
          </cell>
          <cell r="W165">
            <v>2226.5650781474865</v>
          </cell>
          <cell r="X165">
            <v>2251.751767389087</v>
          </cell>
          <cell r="Y165">
            <v>2275.6753246602457</v>
          </cell>
          <cell r="Z165">
            <v>2303.6521663076342</v>
          </cell>
          <cell r="AA165">
            <v>2331.4420994602906</v>
          </cell>
          <cell r="AB165">
            <v>2359.2357655973892</v>
          </cell>
          <cell r="AC165">
            <v>2385.3407450396244</v>
          </cell>
          <cell r="AD165">
            <v>2408.8118619864686</v>
          </cell>
        </row>
        <row r="166">
          <cell r="A166">
            <v>532</v>
          </cell>
          <cell r="B166" t="str">
            <v>Swan</v>
          </cell>
          <cell r="C166" t="str">
            <v>Flow</v>
          </cell>
          <cell r="D166" t="str">
            <v>Deaths</v>
          </cell>
          <cell r="E166" t="str">
            <v>All deaths</v>
          </cell>
          <cell r="F166">
            <v>2401.3597195277507</v>
          </cell>
          <cell r="G166">
            <v>2377.7050786900277</v>
          </cell>
          <cell r="H166">
            <v>2357.7920890697187</v>
          </cell>
          <cell r="I166">
            <v>2342.4130220303127</v>
          </cell>
          <cell r="J166">
            <v>2324.9701751386106</v>
          </cell>
          <cell r="K166">
            <v>2310.7145909498749</v>
          </cell>
          <cell r="L166">
            <v>2303.1738244608914</v>
          </cell>
          <cell r="M166">
            <v>2303.118773577562</v>
          </cell>
          <cell r="N166">
            <v>2303.6573686920701</v>
          </cell>
          <cell r="O166">
            <v>2305.3387004855354</v>
          </cell>
          <cell r="P166">
            <v>2306.0488315107809</v>
          </cell>
          <cell r="Q166">
            <v>2312.3515659145687</v>
          </cell>
          <cell r="R166">
            <v>2326.329304351174</v>
          </cell>
          <cell r="S166">
            <v>2338.6412146628036</v>
          </cell>
          <cell r="T166">
            <v>2350.9149699288519</v>
          </cell>
          <cell r="U166">
            <v>2365.6469408410285</v>
          </cell>
          <cell r="V166">
            <v>2378.4614301931224</v>
          </cell>
          <cell r="W166">
            <v>2394.0964374109835</v>
          </cell>
          <cell r="X166">
            <v>2416.0603234932673</v>
          </cell>
          <cell r="Y166">
            <v>2435.4425479099018</v>
          </cell>
          <cell r="Z166">
            <v>2451.8653548436996</v>
          </cell>
          <cell r="AA166">
            <v>2473.4194700469825</v>
          </cell>
          <cell r="AB166">
            <v>2497.20163308678</v>
          </cell>
          <cell r="AC166">
            <v>2520.6709244759109</v>
          </cell>
          <cell r="AD166">
            <v>2544.3373668901054</v>
          </cell>
        </row>
        <row r="167">
          <cell r="A167">
            <v>534</v>
          </cell>
          <cell r="B167" t="str">
            <v>NPT</v>
          </cell>
          <cell r="C167" t="str">
            <v>Flow</v>
          </cell>
          <cell r="D167" t="str">
            <v>Deaths</v>
          </cell>
          <cell r="E167" t="str">
            <v>All deaths</v>
          </cell>
          <cell r="F167">
            <v>1628.997428428811</v>
          </cell>
          <cell r="G167">
            <v>1604.7352329849255</v>
          </cell>
          <cell r="H167">
            <v>1584.4364777953697</v>
          </cell>
          <cell r="I167">
            <v>1565.0636993972175</v>
          </cell>
          <cell r="J167">
            <v>1547.7615608036049</v>
          </cell>
          <cell r="K167">
            <v>1531.2053419902008</v>
          </cell>
          <cell r="L167">
            <v>1521.7727061738419</v>
          </cell>
          <cell r="M167">
            <v>1515.134645261043</v>
          </cell>
          <cell r="N167">
            <v>1510.1932241828597</v>
          </cell>
          <cell r="O167">
            <v>1506.7149902037143</v>
          </cell>
          <cell r="P167">
            <v>1506.6823118803393</v>
          </cell>
          <cell r="Q167">
            <v>1507.4985738356531</v>
          </cell>
          <cell r="R167">
            <v>1510.778168425478</v>
          </cell>
          <cell r="S167">
            <v>1516.4040409722102</v>
          </cell>
          <cell r="T167">
            <v>1522.6328736609898</v>
          </cell>
          <cell r="U167">
            <v>1529.7949050180355</v>
          </cell>
          <cell r="V167">
            <v>1540.1860150751206</v>
          </cell>
          <cell r="W167">
            <v>1550.9749038776597</v>
          </cell>
          <cell r="X167">
            <v>1561.6748654958237</v>
          </cell>
          <cell r="Y167">
            <v>1572.7023460470677</v>
          </cell>
          <cell r="Z167">
            <v>1584.0708030724336</v>
          </cell>
          <cell r="AA167">
            <v>1597.7008862339649</v>
          </cell>
          <cell r="AB167">
            <v>1610.8310481743374</v>
          </cell>
          <cell r="AC167">
            <v>1622.0676261423464</v>
          </cell>
          <cell r="AD167">
            <v>1634.6990703450315</v>
          </cell>
        </row>
        <row r="168">
          <cell r="A168">
            <v>536</v>
          </cell>
          <cell r="B168" t="str">
            <v>Brid</v>
          </cell>
          <cell r="C168" t="str">
            <v>Flow</v>
          </cell>
          <cell r="D168" t="str">
            <v>Deaths</v>
          </cell>
          <cell r="E168" t="str">
            <v>All deaths</v>
          </cell>
          <cell r="F168">
            <v>1444.4691141818084</v>
          </cell>
          <cell r="G168">
            <v>1443.7285147088762</v>
          </cell>
          <cell r="H168">
            <v>1439.3377757362082</v>
          </cell>
          <cell r="I168">
            <v>1436.0477169899095</v>
          </cell>
          <cell r="J168">
            <v>1432.627248994525</v>
          </cell>
          <cell r="K168">
            <v>1432.0503909956406</v>
          </cell>
          <cell r="L168">
            <v>1438.3964188458585</v>
          </cell>
          <cell r="M168">
            <v>1441.2395090881528</v>
          </cell>
          <cell r="N168">
            <v>1449.395943902256</v>
          </cell>
          <cell r="O168">
            <v>1460.7299643901761</v>
          </cell>
          <cell r="P168">
            <v>1474.4843621730965</v>
          </cell>
          <cell r="Q168">
            <v>1488.2155790731481</v>
          </cell>
          <cell r="R168">
            <v>1501.1816710341463</v>
          </cell>
          <cell r="S168">
            <v>1517.6604988522622</v>
          </cell>
          <cell r="T168">
            <v>1536.6788173868217</v>
          </cell>
          <cell r="U168">
            <v>1553.9023279647743</v>
          </cell>
          <cell r="V168">
            <v>1572.6460917790687</v>
          </cell>
          <cell r="W168">
            <v>1590.9440778073681</v>
          </cell>
          <cell r="X168">
            <v>1612.7022190288212</v>
          </cell>
          <cell r="Y168">
            <v>1632.4072179258424</v>
          </cell>
          <cell r="Z168">
            <v>1650.840942905932</v>
          </cell>
          <cell r="AA168">
            <v>1669.9444829840509</v>
          </cell>
          <cell r="AB168">
            <v>1688.0698840822015</v>
          </cell>
          <cell r="AC168">
            <v>1707.2043362065219</v>
          </cell>
          <cell r="AD168">
            <v>1729.1556300621378</v>
          </cell>
        </row>
        <row r="169">
          <cell r="A169">
            <v>538</v>
          </cell>
          <cell r="B169" t="str">
            <v>Vale</v>
          </cell>
          <cell r="C169" t="str">
            <v>Flow</v>
          </cell>
          <cell r="D169" t="str">
            <v>Deaths</v>
          </cell>
          <cell r="E169" t="str">
            <v>All deaths</v>
          </cell>
          <cell r="F169">
            <v>1148.2053195615592</v>
          </cell>
          <cell r="G169">
            <v>1149.5207807126474</v>
          </cell>
          <cell r="H169">
            <v>1151.0563043261131</v>
          </cell>
          <cell r="I169">
            <v>1153.7674891711877</v>
          </cell>
          <cell r="J169">
            <v>1154.169802864812</v>
          </cell>
          <cell r="K169">
            <v>1155.0015296275337</v>
          </cell>
          <cell r="L169">
            <v>1156.7288314302805</v>
          </cell>
          <cell r="M169">
            <v>1162.4299274506211</v>
          </cell>
          <cell r="N169">
            <v>1170.3221761081236</v>
          </cell>
          <cell r="O169">
            <v>1177.7852825593154</v>
          </cell>
          <cell r="P169">
            <v>1185.2142051737446</v>
          </cell>
          <cell r="Q169">
            <v>1196.0523342550846</v>
          </cell>
          <cell r="R169">
            <v>1207.7520983658951</v>
          </cell>
          <cell r="S169">
            <v>1219.2405691764777</v>
          </cell>
          <cell r="T169">
            <v>1233.7722400614939</v>
          </cell>
          <cell r="U169">
            <v>1250.6040131598174</v>
          </cell>
          <cell r="V169">
            <v>1266.2563062378313</v>
          </cell>
          <cell r="W169">
            <v>1284.2240791794895</v>
          </cell>
          <cell r="X169">
            <v>1302.2278186649032</v>
          </cell>
          <cell r="Y169">
            <v>1322.1130592701247</v>
          </cell>
          <cell r="Z169">
            <v>1340.1315312927854</v>
          </cell>
          <cell r="AA169">
            <v>1359.0257731467768</v>
          </cell>
          <cell r="AB169">
            <v>1377.2161683542008</v>
          </cell>
          <cell r="AC169">
            <v>1394.4171944041263</v>
          </cell>
          <cell r="AD169">
            <v>1415.0785397998961</v>
          </cell>
        </row>
        <row r="170">
          <cell r="A170">
            <v>540</v>
          </cell>
          <cell r="B170" t="str">
            <v>RCT</v>
          </cell>
          <cell r="C170" t="str">
            <v>Flow</v>
          </cell>
          <cell r="D170" t="str">
            <v>Deaths</v>
          </cell>
          <cell r="E170" t="str">
            <v>All deaths</v>
          </cell>
          <cell r="F170">
            <v>2494.3411608531314</v>
          </cell>
          <cell r="G170">
            <v>2469.280301280216</v>
          </cell>
          <cell r="H170">
            <v>2447.7234862653304</v>
          </cell>
          <cell r="I170">
            <v>2429.2353407672936</v>
          </cell>
          <cell r="J170">
            <v>2412.5012235913991</v>
          </cell>
          <cell r="K170">
            <v>2397.2325110987613</v>
          </cell>
          <cell r="L170">
            <v>2385.2063442379795</v>
          </cell>
          <cell r="M170">
            <v>2379.694516342377</v>
          </cell>
          <cell r="N170">
            <v>2379.5567960272065</v>
          </cell>
          <cell r="O170">
            <v>2378.6033366740676</v>
          </cell>
          <cell r="P170">
            <v>2383.8305862004399</v>
          </cell>
          <cell r="Q170">
            <v>2392.6843762841486</v>
          </cell>
          <cell r="R170">
            <v>2403.7694306764315</v>
          </cell>
          <cell r="S170">
            <v>2417.0746344561685</v>
          </cell>
          <cell r="T170">
            <v>2430.1735012508943</v>
          </cell>
          <cell r="U170">
            <v>2444.0981780692855</v>
          </cell>
          <cell r="V170">
            <v>2457.8377924444003</v>
          </cell>
          <cell r="W170">
            <v>2476.9324124968889</v>
          </cell>
          <cell r="X170">
            <v>2496.443497711135</v>
          </cell>
          <cell r="Y170">
            <v>2511.7449392313533</v>
          </cell>
          <cell r="Z170">
            <v>2529.4741620248888</v>
          </cell>
          <cell r="AA170">
            <v>2549.0041077852711</v>
          </cell>
          <cell r="AB170">
            <v>2566.4185666536673</v>
          </cell>
          <cell r="AC170">
            <v>2581.6373819070886</v>
          </cell>
          <cell r="AD170">
            <v>2599.939567102314</v>
          </cell>
        </row>
        <row r="171">
          <cell r="A171">
            <v>542</v>
          </cell>
          <cell r="B171" t="str">
            <v>Merth</v>
          </cell>
          <cell r="C171" t="str">
            <v>Flow</v>
          </cell>
          <cell r="D171" t="str">
            <v>Deaths</v>
          </cell>
          <cell r="E171" t="str">
            <v>All deaths</v>
          </cell>
          <cell r="F171">
            <v>600.38701153975762</v>
          </cell>
          <cell r="G171">
            <v>594.7632491779209</v>
          </cell>
          <cell r="H171">
            <v>591.01854457845138</v>
          </cell>
          <cell r="I171">
            <v>587.36340925322907</v>
          </cell>
          <cell r="J171">
            <v>584.5722912707231</v>
          </cell>
          <cell r="K171">
            <v>581.52467189330719</v>
          </cell>
          <cell r="L171">
            <v>581.9774805596453</v>
          </cell>
          <cell r="M171">
            <v>583.01843352948799</v>
          </cell>
          <cell r="N171">
            <v>582.53662871773031</v>
          </cell>
          <cell r="O171">
            <v>585.49110549669444</v>
          </cell>
          <cell r="P171">
            <v>588.02313576680717</v>
          </cell>
          <cell r="Q171">
            <v>592.07551594919983</v>
          </cell>
          <cell r="R171">
            <v>594.70604693922007</v>
          </cell>
          <cell r="S171">
            <v>598.23034508524734</v>
          </cell>
          <cell r="T171">
            <v>602.65836656582155</v>
          </cell>
          <cell r="U171">
            <v>608.11185912664587</v>
          </cell>
          <cell r="V171">
            <v>612.45728964438558</v>
          </cell>
          <cell r="W171">
            <v>616.99237504563359</v>
          </cell>
          <cell r="X171">
            <v>624.05469570969206</v>
          </cell>
          <cell r="Y171">
            <v>629.90766327977053</v>
          </cell>
          <cell r="Z171">
            <v>635.37211922247059</v>
          </cell>
          <cell r="AA171">
            <v>640.05566068974281</v>
          </cell>
          <cell r="AB171">
            <v>647.12006327479935</v>
          </cell>
          <cell r="AC171">
            <v>653.78357076084387</v>
          </cell>
          <cell r="AD171">
            <v>660.85015607582704</v>
          </cell>
        </row>
        <row r="172">
          <cell r="A172">
            <v>544</v>
          </cell>
          <cell r="B172" t="str">
            <v>Caer</v>
          </cell>
          <cell r="C172" t="str">
            <v>Flow</v>
          </cell>
          <cell r="D172" t="str">
            <v>Deaths</v>
          </cell>
          <cell r="E172" t="str">
            <v>All deaths</v>
          </cell>
          <cell r="F172">
            <v>1747.6582002951841</v>
          </cell>
          <cell r="G172">
            <v>1737.0103718452119</v>
          </cell>
          <cell r="H172">
            <v>1728.9096599469367</v>
          </cell>
          <cell r="I172">
            <v>1725.2985700237155</v>
          </cell>
          <cell r="J172">
            <v>1720.5299481870916</v>
          </cell>
          <cell r="K172">
            <v>1717.2336306162651</v>
          </cell>
          <cell r="L172">
            <v>1717.3447094791104</v>
          </cell>
          <cell r="M172">
            <v>1723.2235295900864</v>
          </cell>
          <cell r="N172">
            <v>1729.8259065092589</v>
          </cell>
          <cell r="O172">
            <v>1739.3406447446014</v>
          </cell>
          <cell r="P172">
            <v>1748.9355123124169</v>
          </cell>
          <cell r="Q172">
            <v>1759.8592256196184</v>
          </cell>
          <cell r="R172">
            <v>1779.16988713408</v>
          </cell>
          <cell r="S172">
            <v>1797.1539931629995</v>
          </cell>
          <cell r="T172">
            <v>1813.0931399441934</v>
          </cell>
          <cell r="U172">
            <v>1831.7482022537754</v>
          </cell>
          <cell r="V172">
            <v>1850.4957437264334</v>
          </cell>
          <cell r="W172">
            <v>1870.6098432039066</v>
          </cell>
          <cell r="X172">
            <v>1892.2397399548386</v>
          </cell>
          <cell r="Y172">
            <v>1910.3982132841793</v>
          </cell>
          <cell r="Z172">
            <v>1931.8128578034143</v>
          </cell>
          <cell r="AA172">
            <v>1952.2808105590523</v>
          </cell>
          <cell r="AB172">
            <v>1972.5115342356025</v>
          </cell>
          <cell r="AC172">
            <v>1993.8284903428198</v>
          </cell>
          <cell r="AD172">
            <v>2014.5340601847743</v>
          </cell>
        </row>
        <row r="173">
          <cell r="A173">
            <v>545</v>
          </cell>
          <cell r="B173" t="str">
            <v>Blae</v>
          </cell>
          <cell r="C173" t="str">
            <v>Flow</v>
          </cell>
          <cell r="D173" t="str">
            <v>Deaths</v>
          </cell>
          <cell r="E173" t="str">
            <v>All deaths</v>
          </cell>
          <cell r="F173">
            <v>829.77312754165428</v>
          </cell>
          <cell r="G173">
            <v>813.77628231091728</v>
          </cell>
          <cell r="H173">
            <v>802.36002747859141</v>
          </cell>
          <cell r="I173">
            <v>790.33746599638903</v>
          </cell>
          <cell r="J173">
            <v>783.2385193450566</v>
          </cell>
          <cell r="K173">
            <v>772.69165417992429</v>
          </cell>
          <cell r="L173">
            <v>768.61332402505241</v>
          </cell>
          <cell r="M173">
            <v>764.21526796991725</v>
          </cell>
          <cell r="N173">
            <v>761.60054139114516</v>
          </cell>
          <cell r="O173">
            <v>759.3794117091079</v>
          </cell>
          <cell r="P173">
            <v>758.80104816783705</v>
          </cell>
          <cell r="Q173">
            <v>760.80003472488295</v>
          </cell>
          <cell r="R173">
            <v>762.65974439263096</v>
          </cell>
          <cell r="S173">
            <v>764.43713499353021</v>
          </cell>
          <cell r="T173">
            <v>766.57198819816949</v>
          </cell>
          <cell r="U173">
            <v>769.23842753593431</v>
          </cell>
          <cell r="V173">
            <v>773.12722485382494</v>
          </cell>
          <cell r="W173">
            <v>777.17084858849068</v>
          </cell>
          <cell r="X173">
            <v>780.66072504770625</v>
          </cell>
          <cell r="Y173">
            <v>785.51552131893982</v>
          </cell>
          <cell r="Z173">
            <v>789.18732888916475</v>
          </cell>
          <cell r="AA173">
            <v>794.35435663513499</v>
          </cell>
          <cell r="AB173">
            <v>797.69988616665705</v>
          </cell>
          <cell r="AC173">
            <v>800.10378171189268</v>
          </cell>
          <cell r="AD173">
            <v>803.21128894928097</v>
          </cell>
        </row>
        <row r="174">
          <cell r="A174">
            <v>546</v>
          </cell>
          <cell r="B174" t="str">
            <v>Torf</v>
          </cell>
          <cell r="C174" t="str">
            <v>Flow</v>
          </cell>
          <cell r="D174" t="str">
            <v>Deaths</v>
          </cell>
          <cell r="E174" t="str">
            <v>All deaths</v>
          </cell>
          <cell r="F174">
            <v>946.85952025991537</v>
          </cell>
          <cell r="G174">
            <v>939.02969459844769</v>
          </cell>
          <cell r="H174">
            <v>932.1927649626623</v>
          </cell>
          <cell r="I174">
            <v>925.7583955444768</v>
          </cell>
          <cell r="J174">
            <v>919.81952030231548</v>
          </cell>
          <cell r="K174">
            <v>915.47663902023533</v>
          </cell>
          <cell r="L174">
            <v>914.34695574818124</v>
          </cell>
          <cell r="M174">
            <v>912.98808827568757</v>
          </cell>
          <cell r="N174">
            <v>913.14637419037194</v>
          </cell>
          <cell r="O174">
            <v>912.79786756552971</v>
          </cell>
          <cell r="P174">
            <v>917.3570473444679</v>
          </cell>
          <cell r="Q174">
            <v>918.94862440553607</v>
          </cell>
          <cell r="R174">
            <v>927.90452507714315</v>
          </cell>
          <cell r="S174">
            <v>932.95741409820039</v>
          </cell>
          <cell r="T174">
            <v>939.2409917777876</v>
          </cell>
          <cell r="U174">
            <v>945.83239004800043</v>
          </cell>
          <cell r="V174">
            <v>952.05738262677687</v>
          </cell>
          <cell r="W174">
            <v>961.43114314230354</v>
          </cell>
          <cell r="X174">
            <v>970.49519121775961</v>
          </cell>
          <cell r="Y174">
            <v>980.76930391743713</v>
          </cell>
          <cell r="Z174">
            <v>989.73594710192526</v>
          </cell>
          <cell r="AA174">
            <v>997.38732963310758</v>
          </cell>
          <cell r="AB174">
            <v>1006.9715386395333</v>
          </cell>
          <cell r="AC174">
            <v>1013.8744573009674</v>
          </cell>
          <cell r="AD174">
            <v>1024.815370950309</v>
          </cell>
        </row>
        <row r="175">
          <cell r="A175">
            <v>548</v>
          </cell>
          <cell r="B175" t="str">
            <v>Monm</v>
          </cell>
          <cell r="C175" t="str">
            <v>Flow</v>
          </cell>
          <cell r="D175" t="str">
            <v>Deaths</v>
          </cell>
          <cell r="E175" t="str">
            <v>All deaths</v>
          </cell>
          <cell r="F175">
            <v>899.20373337086971</v>
          </cell>
          <cell r="G175">
            <v>900.32741264074571</v>
          </cell>
          <cell r="H175">
            <v>904.78024533296002</v>
          </cell>
          <cell r="I175">
            <v>905.84542021248672</v>
          </cell>
          <cell r="J175">
            <v>907.85209178895059</v>
          </cell>
          <cell r="K175">
            <v>914.63017592236224</v>
          </cell>
          <cell r="L175">
            <v>918.46862160486842</v>
          </cell>
          <cell r="M175">
            <v>924.72706559423239</v>
          </cell>
          <cell r="N175">
            <v>931.987327893817</v>
          </cell>
          <cell r="O175">
            <v>939.60525102444512</v>
          </cell>
          <cell r="P175">
            <v>948.31580027071061</v>
          </cell>
          <cell r="Q175">
            <v>957.36888986550252</v>
          </cell>
          <cell r="R175">
            <v>968.67506712093314</v>
          </cell>
          <cell r="S175">
            <v>980.87479443669554</v>
          </cell>
          <cell r="T175">
            <v>992.73338484281487</v>
          </cell>
          <cell r="U175">
            <v>1006.188793191071</v>
          </cell>
          <cell r="V175">
            <v>1019.6510887591661</v>
          </cell>
          <cell r="W175">
            <v>1034.6702069380806</v>
          </cell>
          <cell r="X175">
            <v>1049.9023850475885</v>
          </cell>
          <cell r="Y175">
            <v>1065.8682880577217</v>
          </cell>
          <cell r="Z175">
            <v>1080.6337093271252</v>
          </cell>
          <cell r="AA175">
            <v>1097.4536392731868</v>
          </cell>
          <cell r="AB175">
            <v>1113.3741068188194</v>
          </cell>
          <cell r="AC175">
            <v>1126.8127360406088</v>
          </cell>
          <cell r="AD175">
            <v>1139.893250399291</v>
          </cell>
        </row>
        <row r="176">
          <cell r="A176">
            <v>550</v>
          </cell>
          <cell r="B176" t="str">
            <v>Newp</v>
          </cell>
          <cell r="C176" t="str">
            <v>Flow</v>
          </cell>
          <cell r="D176" t="str">
            <v>Deaths</v>
          </cell>
          <cell r="E176" t="str">
            <v>All deaths</v>
          </cell>
          <cell r="F176">
            <v>1405.8828105656062</v>
          </cell>
          <cell r="G176">
            <v>1392.1893221711771</v>
          </cell>
          <cell r="H176">
            <v>1378.9908104922019</v>
          </cell>
          <cell r="I176">
            <v>1366.8750084466451</v>
          </cell>
          <cell r="J176">
            <v>1355.4224513645891</v>
          </cell>
          <cell r="K176">
            <v>1343.86211247862</v>
          </cell>
          <cell r="L176">
            <v>1338.0185240540882</v>
          </cell>
          <cell r="M176">
            <v>1332.408371701973</v>
          </cell>
          <cell r="N176">
            <v>1327.5018246428785</v>
          </cell>
          <cell r="O176">
            <v>1328.6769157477622</v>
          </cell>
          <cell r="P176">
            <v>1329.8929381360363</v>
          </cell>
          <cell r="Q176">
            <v>1330.9822329082308</v>
          </cell>
          <cell r="R176">
            <v>1336.2861231762056</v>
          </cell>
          <cell r="S176">
            <v>1340.7757561280746</v>
          </cell>
          <cell r="T176">
            <v>1348.1322552447245</v>
          </cell>
          <cell r="U176">
            <v>1356.9433428485347</v>
          </cell>
          <cell r="V176">
            <v>1363.5427325336209</v>
          </cell>
          <cell r="W176">
            <v>1370.5220154589374</v>
          </cell>
          <cell r="X176">
            <v>1379.1483768251278</v>
          </cell>
          <cell r="Y176">
            <v>1389.1262802613501</v>
          </cell>
          <cell r="Z176">
            <v>1400.2167294201677</v>
          </cell>
          <cell r="AA176">
            <v>1413.6076277943471</v>
          </cell>
          <cell r="AB176">
            <v>1423.7172651936116</v>
          </cell>
          <cell r="AC176">
            <v>1436.9966148847138</v>
          </cell>
          <cell r="AD176">
            <v>1447.676382863011</v>
          </cell>
        </row>
        <row r="177">
          <cell r="A177">
            <v>552</v>
          </cell>
          <cell r="B177" t="str">
            <v>Card</v>
          </cell>
          <cell r="C177" t="str">
            <v>Flow</v>
          </cell>
          <cell r="D177" t="str">
            <v>Deaths</v>
          </cell>
          <cell r="E177" t="str">
            <v>All deaths</v>
          </cell>
          <cell r="F177">
            <v>2709.9920927985704</v>
          </cell>
          <cell r="G177">
            <v>2693.356168040149</v>
          </cell>
          <cell r="H177">
            <v>2672.8331850547688</v>
          </cell>
          <cell r="I177">
            <v>2654.8304754087785</v>
          </cell>
          <cell r="J177">
            <v>2639.8749651727171</v>
          </cell>
          <cell r="K177">
            <v>2622.527698982336</v>
          </cell>
          <cell r="L177">
            <v>2611.1297257662945</v>
          </cell>
          <cell r="M177">
            <v>2607.6690818748107</v>
          </cell>
          <cell r="N177">
            <v>2609.5531710678924</v>
          </cell>
          <cell r="O177">
            <v>2609.8530477366985</v>
          </cell>
          <cell r="P177">
            <v>2616.3040959135878</v>
          </cell>
          <cell r="Q177">
            <v>2628.4594092506104</v>
          </cell>
          <cell r="R177">
            <v>2642.0067827119383</v>
          </cell>
          <cell r="S177">
            <v>2660.3284909980271</v>
          </cell>
          <cell r="T177">
            <v>2680.3226203475951</v>
          </cell>
          <cell r="U177">
            <v>2701.3850792280691</v>
          </cell>
          <cell r="V177">
            <v>2726.335253427088</v>
          </cell>
          <cell r="W177">
            <v>2755.0505312294335</v>
          </cell>
          <cell r="X177">
            <v>2787.4726568147066</v>
          </cell>
          <cell r="Y177">
            <v>2818.1821274779227</v>
          </cell>
          <cell r="Z177">
            <v>2853.4994757462136</v>
          </cell>
          <cell r="AA177">
            <v>2888.6167581168761</v>
          </cell>
          <cell r="AB177">
            <v>2928.4053844043719</v>
          </cell>
          <cell r="AC177">
            <v>2972.5323916241955</v>
          </cell>
          <cell r="AD177">
            <v>3016.842972672629</v>
          </cell>
        </row>
        <row r="178">
          <cell r="A178">
            <v>512</v>
          </cell>
          <cell r="B178" t="str">
            <v>IOA</v>
          </cell>
          <cell r="C178" t="str">
            <v>Flow</v>
          </cell>
          <cell r="D178" t="str">
            <v>Mig_INOV</v>
          </cell>
          <cell r="E178" t="str">
            <v>All</v>
          </cell>
          <cell r="F178">
            <v>141.19999999999999</v>
          </cell>
          <cell r="G178">
            <v>141.19999999999999</v>
          </cell>
          <cell r="H178">
            <v>141.19999999999999</v>
          </cell>
          <cell r="I178">
            <v>141.19999999999999</v>
          </cell>
          <cell r="J178">
            <v>141.19999999999999</v>
          </cell>
          <cell r="K178">
            <v>141.19999999999999</v>
          </cell>
          <cell r="L178">
            <v>141.19999999999999</v>
          </cell>
          <cell r="M178">
            <v>141.19999999999999</v>
          </cell>
          <cell r="N178">
            <v>141.19999999999999</v>
          </cell>
          <cell r="O178">
            <v>141.19999999999999</v>
          </cell>
          <cell r="P178">
            <v>141.19999999999999</v>
          </cell>
          <cell r="Q178">
            <v>141.19999999999999</v>
          </cell>
          <cell r="R178">
            <v>141.19999999999999</v>
          </cell>
          <cell r="S178">
            <v>141.19999999999999</v>
          </cell>
          <cell r="T178">
            <v>141.19999999999999</v>
          </cell>
          <cell r="U178">
            <v>141.19999999999999</v>
          </cell>
          <cell r="V178">
            <v>141.19999999999999</v>
          </cell>
          <cell r="W178">
            <v>141.19999999999999</v>
          </cell>
          <cell r="X178">
            <v>141.19999999999999</v>
          </cell>
          <cell r="Y178">
            <v>141.19999999999999</v>
          </cell>
          <cell r="Z178">
            <v>141.19999999999999</v>
          </cell>
          <cell r="AA178">
            <v>141.19999999999999</v>
          </cell>
          <cell r="AB178">
            <v>141.19999999999999</v>
          </cell>
          <cell r="AC178">
            <v>141.19999999999999</v>
          </cell>
          <cell r="AD178">
            <v>141.19999999999999</v>
          </cell>
        </row>
        <row r="179">
          <cell r="A179">
            <v>514</v>
          </cell>
          <cell r="B179" t="str">
            <v>Gwyn</v>
          </cell>
          <cell r="C179" t="str">
            <v>Flow</v>
          </cell>
          <cell r="D179" t="str">
            <v>Mig_INOV</v>
          </cell>
          <cell r="E179" t="str">
            <v>All</v>
          </cell>
          <cell r="F179">
            <v>1067.8</v>
          </cell>
          <cell r="G179">
            <v>1067.8</v>
          </cell>
          <cell r="H179">
            <v>1067.8</v>
          </cell>
          <cell r="I179">
            <v>1067.8</v>
          </cell>
          <cell r="J179">
            <v>1067.8</v>
          </cell>
          <cell r="K179">
            <v>1067.8</v>
          </cell>
          <cell r="L179">
            <v>1067.8</v>
          </cell>
          <cell r="M179">
            <v>1067.8</v>
          </cell>
          <cell r="N179">
            <v>1067.8</v>
          </cell>
          <cell r="O179">
            <v>1067.8</v>
          </cell>
          <cell r="P179">
            <v>1067.8</v>
          </cell>
          <cell r="Q179">
            <v>1067.8</v>
          </cell>
          <cell r="R179">
            <v>1067.8</v>
          </cell>
          <cell r="S179">
            <v>1067.8</v>
          </cell>
          <cell r="T179">
            <v>1067.8</v>
          </cell>
          <cell r="U179">
            <v>1067.8</v>
          </cell>
          <cell r="V179">
            <v>1067.8</v>
          </cell>
          <cell r="W179">
            <v>1067.8</v>
          </cell>
          <cell r="X179">
            <v>1067.8</v>
          </cell>
          <cell r="Y179">
            <v>1067.8</v>
          </cell>
          <cell r="Z179">
            <v>1067.8</v>
          </cell>
          <cell r="AA179">
            <v>1067.8</v>
          </cell>
          <cell r="AB179">
            <v>1067.8</v>
          </cell>
          <cell r="AC179">
            <v>1067.8</v>
          </cell>
          <cell r="AD179">
            <v>1067.8</v>
          </cell>
        </row>
        <row r="180">
          <cell r="A180">
            <v>516</v>
          </cell>
          <cell r="B180" t="str">
            <v>Conwy</v>
          </cell>
          <cell r="C180" t="str">
            <v>Flow</v>
          </cell>
          <cell r="D180" t="str">
            <v>Mig_INOV</v>
          </cell>
          <cell r="E180" t="str">
            <v>All</v>
          </cell>
          <cell r="F180">
            <v>333.6</v>
          </cell>
          <cell r="G180">
            <v>333.6</v>
          </cell>
          <cell r="H180">
            <v>333.6</v>
          </cell>
          <cell r="I180">
            <v>333.6</v>
          </cell>
          <cell r="J180">
            <v>333.6</v>
          </cell>
          <cell r="K180">
            <v>333.6</v>
          </cell>
          <cell r="L180">
            <v>333.6</v>
          </cell>
          <cell r="M180">
            <v>333.6</v>
          </cell>
          <cell r="N180">
            <v>333.6</v>
          </cell>
          <cell r="O180">
            <v>333.6</v>
          </cell>
          <cell r="P180">
            <v>333.6</v>
          </cell>
          <cell r="Q180">
            <v>333.6</v>
          </cell>
          <cell r="R180">
            <v>333.6</v>
          </cell>
          <cell r="S180">
            <v>333.6</v>
          </cell>
          <cell r="T180">
            <v>333.6</v>
          </cell>
          <cell r="U180">
            <v>333.6</v>
          </cell>
          <cell r="V180">
            <v>333.6</v>
          </cell>
          <cell r="W180">
            <v>333.6</v>
          </cell>
          <cell r="X180">
            <v>333.6</v>
          </cell>
          <cell r="Y180">
            <v>333.6</v>
          </cell>
          <cell r="Z180">
            <v>333.6</v>
          </cell>
          <cell r="AA180">
            <v>333.6</v>
          </cell>
          <cell r="AB180">
            <v>333.6</v>
          </cell>
          <cell r="AC180">
            <v>333.6</v>
          </cell>
          <cell r="AD180">
            <v>333.6</v>
          </cell>
        </row>
        <row r="181">
          <cell r="A181">
            <v>518</v>
          </cell>
          <cell r="B181" t="str">
            <v>Denb</v>
          </cell>
          <cell r="C181" t="str">
            <v>Flow</v>
          </cell>
          <cell r="D181" t="str">
            <v>Mig_INOV</v>
          </cell>
          <cell r="E181" t="str">
            <v>All</v>
          </cell>
          <cell r="F181">
            <v>256</v>
          </cell>
          <cell r="G181">
            <v>256</v>
          </cell>
          <cell r="H181">
            <v>256</v>
          </cell>
          <cell r="I181">
            <v>256</v>
          </cell>
          <cell r="J181">
            <v>256</v>
          </cell>
          <cell r="K181">
            <v>256</v>
          </cell>
          <cell r="L181">
            <v>256</v>
          </cell>
          <cell r="M181">
            <v>256</v>
          </cell>
          <cell r="N181">
            <v>256</v>
          </cell>
          <cell r="O181">
            <v>256</v>
          </cell>
          <cell r="P181">
            <v>256</v>
          </cell>
          <cell r="Q181">
            <v>256</v>
          </cell>
          <cell r="R181">
            <v>256</v>
          </cell>
          <cell r="S181">
            <v>256</v>
          </cell>
          <cell r="T181">
            <v>256</v>
          </cell>
          <cell r="U181">
            <v>256</v>
          </cell>
          <cell r="V181">
            <v>256</v>
          </cell>
          <cell r="W181">
            <v>256</v>
          </cell>
          <cell r="X181">
            <v>256</v>
          </cell>
          <cell r="Y181">
            <v>256</v>
          </cell>
          <cell r="Z181">
            <v>256</v>
          </cell>
          <cell r="AA181">
            <v>256</v>
          </cell>
          <cell r="AB181">
            <v>256</v>
          </cell>
          <cell r="AC181">
            <v>256</v>
          </cell>
          <cell r="AD181">
            <v>256</v>
          </cell>
        </row>
        <row r="182">
          <cell r="A182">
            <v>520</v>
          </cell>
          <cell r="B182" t="str">
            <v>Flint</v>
          </cell>
          <cell r="C182" t="str">
            <v>Flow</v>
          </cell>
          <cell r="D182" t="str">
            <v>Mig_INOV</v>
          </cell>
          <cell r="E182" t="str">
            <v>All</v>
          </cell>
          <cell r="F182">
            <v>394.2</v>
          </cell>
          <cell r="G182">
            <v>394.2</v>
          </cell>
          <cell r="H182">
            <v>394.2</v>
          </cell>
          <cell r="I182">
            <v>394.2</v>
          </cell>
          <cell r="J182">
            <v>394.2</v>
          </cell>
          <cell r="K182">
            <v>394.2</v>
          </cell>
          <cell r="L182">
            <v>394.2</v>
          </cell>
          <cell r="M182">
            <v>394.2</v>
          </cell>
          <cell r="N182">
            <v>394.2</v>
          </cell>
          <cell r="O182">
            <v>394.2</v>
          </cell>
          <cell r="P182">
            <v>394.2</v>
          </cell>
          <cell r="Q182">
            <v>394.2</v>
          </cell>
          <cell r="R182">
            <v>394.2</v>
          </cell>
          <cell r="S182">
            <v>394.2</v>
          </cell>
          <cell r="T182">
            <v>394.2</v>
          </cell>
          <cell r="U182">
            <v>394.2</v>
          </cell>
          <cell r="V182">
            <v>394.2</v>
          </cell>
          <cell r="W182">
            <v>394.2</v>
          </cell>
          <cell r="X182">
            <v>394.2</v>
          </cell>
          <cell r="Y182">
            <v>394.2</v>
          </cell>
          <cell r="Z182">
            <v>394.2</v>
          </cell>
          <cell r="AA182">
            <v>394.2</v>
          </cell>
          <cell r="AB182">
            <v>394.2</v>
          </cell>
          <cell r="AC182">
            <v>394.2</v>
          </cell>
          <cell r="AD182">
            <v>394.2</v>
          </cell>
        </row>
        <row r="183">
          <cell r="A183">
            <v>522</v>
          </cell>
          <cell r="B183" t="str">
            <v>Wrex</v>
          </cell>
          <cell r="C183" t="str">
            <v>Flow</v>
          </cell>
          <cell r="D183" t="str">
            <v>Mig_INOV</v>
          </cell>
          <cell r="E183" t="str">
            <v>All</v>
          </cell>
          <cell r="F183">
            <v>1037.8</v>
          </cell>
          <cell r="G183">
            <v>1037.8</v>
          </cell>
          <cell r="H183">
            <v>1037.8</v>
          </cell>
          <cell r="I183">
            <v>1037.8</v>
          </cell>
          <cell r="J183">
            <v>1037.8</v>
          </cell>
          <cell r="K183">
            <v>1037.8</v>
          </cell>
          <cell r="L183">
            <v>1037.8</v>
          </cell>
          <cell r="M183">
            <v>1037.8</v>
          </cell>
          <cell r="N183">
            <v>1037.8</v>
          </cell>
          <cell r="O183">
            <v>1037.8</v>
          </cell>
          <cell r="P183">
            <v>1037.8</v>
          </cell>
          <cell r="Q183">
            <v>1037.8</v>
          </cell>
          <cell r="R183">
            <v>1037.8</v>
          </cell>
          <cell r="S183">
            <v>1037.8</v>
          </cell>
          <cell r="T183">
            <v>1037.8</v>
          </cell>
          <cell r="U183">
            <v>1037.8</v>
          </cell>
          <cell r="V183">
            <v>1037.8</v>
          </cell>
          <cell r="W183">
            <v>1037.8</v>
          </cell>
          <cell r="X183">
            <v>1037.8</v>
          </cell>
          <cell r="Y183">
            <v>1037.8</v>
          </cell>
          <cell r="Z183">
            <v>1037.8</v>
          </cell>
          <cell r="AA183">
            <v>1037.8</v>
          </cell>
          <cell r="AB183">
            <v>1037.8</v>
          </cell>
          <cell r="AC183">
            <v>1037.8</v>
          </cell>
          <cell r="AD183">
            <v>1037.8</v>
          </cell>
        </row>
        <row r="184">
          <cell r="A184">
            <v>524</v>
          </cell>
          <cell r="B184" t="str">
            <v>Powys</v>
          </cell>
          <cell r="C184" t="str">
            <v>Flow</v>
          </cell>
          <cell r="D184" t="str">
            <v>Mig_INOV</v>
          </cell>
          <cell r="E184" t="str">
            <v>All</v>
          </cell>
          <cell r="F184">
            <v>352.8</v>
          </cell>
          <cell r="G184">
            <v>352.8</v>
          </cell>
          <cell r="H184">
            <v>352.8</v>
          </cell>
          <cell r="I184">
            <v>352.8</v>
          </cell>
          <cell r="J184">
            <v>352.8</v>
          </cell>
          <cell r="K184">
            <v>352.8</v>
          </cell>
          <cell r="L184">
            <v>352.8</v>
          </cell>
          <cell r="M184">
            <v>352.8</v>
          </cell>
          <cell r="N184">
            <v>352.8</v>
          </cell>
          <cell r="O184">
            <v>352.8</v>
          </cell>
          <cell r="P184">
            <v>352.8</v>
          </cell>
          <cell r="Q184">
            <v>352.8</v>
          </cell>
          <cell r="R184">
            <v>352.8</v>
          </cell>
          <cell r="S184">
            <v>352.8</v>
          </cell>
          <cell r="T184">
            <v>352.8</v>
          </cell>
          <cell r="U184">
            <v>352.8</v>
          </cell>
          <cell r="V184">
            <v>352.8</v>
          </cell>
          <cell r="W184">
            <v>352.8</v>
          </cell>
          <cell r="X184">
            <v>352.8</v>
          </cell>
          <cell r="Y184">
            <v>352.8</v>
          </cell>
          <cell r="Z184">
            <v>352.8</v>
          </cell>
          <cell r="AA184">
            <v>352.8</v>
          </cell>
          <cell r="AB184">
            <v>352.8</v>
          </cell>
          <cell r="AC184">
            <v>352.8</v>
          </cell>
          <cell r="AD184">
            <v>352.8</v>
          </cell>
        </row>
        <row r="185">
          <cell r="A185">
            <v>526</v>
          </cell>
          <cell r="B185" t="str">
            <v>Cere</v>
          </cell>
          <cell r="C185" t="str">
            <v>Flow</v>
          </cell>
          <cell r="D185" t="str">
            <v>Mig_INOV</v>
          </cell>
          <cell r="E185" t="str">
            <v>All</v>
          </cell>
          <cell r="F185">
            <v>691</v>
          </cell>
          <cell r="G185">
            <v>691</v>
          </cell>
          <cell r="H185">
            <v>691</v>
          </cell>
          <cell r="I185">
            <v>691</v>
          </cell>
          <cell r="J185">
            <v>691</v>
          </cell>
          <cell r="K185">
            <v>691</v>
          </cell>
          <cell r="L185">
            <v>691</v>
          </cell>
          <cell r="M185">
            <v>691</v>
          </cell>
          <cell r="N185">
            <v>691</v>
          </cell>
          <cell r="O185">
            <v>691</v>
          </cell>
          <cell r="P185">
            <v>691</v>
          </cell>
          <cell r="Q185">
            <v>691</v>
          </cell>
          <cell r="R185">
            <v>691</v>
          </cell>
          <cell r="S185">
            <v>691</v>
          </cell>
          <cell r="T185">
            <v>691</v>
          </cell>
          <cell r="U185">
            <v>691</v>
          </cell>
          <cell r="V185">
            <v>691</v>
          </cell>
          <cell r="W185">
            <v>691</v>
          </cell>
          <cell r="X185">
            <v>691</v>
          </cell>
          <cell r="Y185">
            <v>691</v>
          </cell>
          <cell r="Z185">
            <v>691</v>
          </cell>
          <cell r="AA185">
            <v>691</v>
          </cell>
          <cell r="AB185">
            <v>691</v>
          </cell>
          <cell r="AC185">
            <v>691</v>
          </cell>
          <cell r="AD185">
            <v>691</v>
          </cell>
        </row>
        <row r="186">
          <cell r="A186">
            <v>528</v>
          </cell>
          <cell r="B186" t="str">
            <v>Pemb</v>
          </cell>
          <cell r="C186" t="str">
            <v>Flow</v>
          </cell>
          <cell r="D186" t="str">
            <v>Mig_INOV</v>
          </cell>
          <cell r="E186" t="str">
            <v>All</v>
          </cell>
          <cell r="F186">
            <v>500</v>
          </cell>
          <cell r="G186">
            <v>500</v>
          </cell>
          <cell r="H186">
            <v>500</v>
          </cell>
          <cell r="I186">
            <v>500</v>
          </cell>
          <cell r="J186">
            <v>500</v>
          </cell>
          <cell r="K186">
            <v>500</v>
          </cell>
          <cell r="L186">
            <v>500</v>
          </cell>
          <cell r="M186">
            <v>500</v>
          </cell>
          <cell r="N186">
            <v>500</v>
          </cell>
          <cell r="O186">
            <v>500</v>
          </cell>
          <cell r="P186">
            <v>500</v>
          </cell>
          <cell r="Q186">
            <v>500</v>
          </cell>
          <cell r="R186">
            <v>500</v>
          </cell>
          <cell r="S186">
            <v>500</v>
          </cell>
          <cell r="T186">
            <v>500</v>
          </cell>
          <cell r="U186">
            <v>500</v>
          </cell>
          <cell r="V186">
            <v>500</v>
          </cell>
          <cell r="W186">
            <v>500</v>
          </cell>
          <cell r="X186">
            <v>500</v>
          </cell>
          <cell r="Y186">
            <v>500</v>
          </cell>
          <cell r="Z186">
            <v>500</v>
          </cell>
          <cell r="AA186">
            <v>500</v>
          </cell>
          <cell r="AB186">
            <v>500</v>
          </cell>
          <cell r="AC186">
            <v>500</v>
          </cell>
          <cell r="AD186">
            <v>500</v>
          </cell>
        </row>
        <row r="187">
          <cell r="A187">
            <v>530</v>
          </cell>
          <cell r="B187" t="str">
            <v>Carm</v>
          </cell>
          <cell r="C187" t="str">
            <v>Flow</v>
          </cell>
          <cell r="D187" t="str">
            <v>Mig_INOV</v>
          </cell>
          <cell r="E187" t="str">
            <v>All</v>
          </cell>
          <cell r="F187">
            <v>553.6</v>
          </cell>
          <cell r="G187">
            <v>553.6</v>
          </cell>
          <cell r="H187">
            <v>553.6</v>
          </cell>
          <cell r="I187">
            <v>553.6</v>
          </cell>
          <cell r="J187">
            <v>553.6</v>
          </cell>
          <cell r="K187">
            <v>553.6</v>
          </cell>
          <cell r="L187">
            <v>553.6</v>
          </cell>
          <cell r="M187">
            <v>553.6</v>
          </cell>
          <cell r="N187">
            <v>553.6</v>
          </cell>
          <cell r="O187">
            <v>553.6</v>
          </cell>
          <cell r="P187">
            <v>553.6</v>
          </cell>
          <cell r="Q187">
            <v>553.6</v>
          </cell>
          <cell r="R187">
            <v>553.6</v>
          </cell>
          <cell r="S187">
            <v>553.6</v>
          </cell>
          <cell r="T187">
            <v>553.6</v>
          </cell>
          <cell r="U187">
            <v>553.6</v>
          </cell>
          <cell r="V187">
            <v>553.6</v>
          </cell>
          <cell r="W187">
            <v>553.6</v>
          </cell>
          <cell r="X187">
            <v>553.6</v>
          </cell>
          <cell r="Y187">
            <v>553.6</v>
          </cell>
          <cell r="Z187">
            <v>553.6</v>
          </cell>
          <cell r="AA187">
            <v>553.6</v>
          </cell>
          <cell r="AB187">
            <v>553.6</v>
          </cell>
          <cell r="AC187">
            <v>553.6</v>
          </cell>
          <cell r="AD187">
            <v>553.6</v>
          </cell>
        </row>
        <row r="188">
          <cell r="A188">
            <v>532</v>
          </cell>
          <cell r="B188" t="str">
            <v>Swan</v>
          </cell>
          <cell r="C188" t="str">
            <v>Flow</v>
          </cell>
          <cell r="D188" t="str">
            <v>Mig_INOV</v>
          </cell>
          <cell r="E188" t="str">
            <v>All</v>
          </cell>
          <cell r="F188">
            <v>1876.4</v>
          </cell>
          <cell r="G188">
            <v>1876.4</v>
          </cell>
          <cell r="H188">
            <v>1876.4</v>
          </cell>
          <cell r="I188">
            <v>1876.4</v>
          </cell>
          <cell r="J188">
            <v>1876.4</v>
          </cell>
          <cell r="K188">
            <v>1876.4</v>
          </cell>
          <cell r="L188">
            <v>1876.4</v>
          </cell>
          <cell r="M188">
            <v>1876.4</v>
          </cell>
          <cell r="N188">
            <v>1876.4</v>
          </cell>
          <cell r="O188">
            <v>1876.4</v>
          </cell>
          <cell r="P188">
            <v>1876.4</v>
          </cell>
          <cell r="Q188">
            <v>1876.4</v>
          </cell>
          <cell r="R188">
            <v>1876.4</v>
          </cell>
          <cell r="S188">
            <v>1876.4</v>
          </cell>
          <cell r="T188">
            <v>1876.4</v>
          </cell>
          <cell r="U188">
            <v>1876.4</v>
          </cell>
          <cell r="V188">
            <v>1876.4</v>
          </cell>
          <cell r="W188">
            <v>1876.4</v>
          </cell>
          <cell r="X188">
            <v>1876.4</v>
          </cell>
          <cell r="Y188">
            <v>1876.4</v>
          </cell>
          <cell r="Z188">
            <v>1876.4</v>
          </cell>
          <cell r="AA188">
            <v>1876.4</v>
          </cell>
          <cell r="AB188">
            <v>1876.4</v>
          </cell>
          <cell r="AC188">
            <v>1876.4</v>
          </cell>
          <cell r="AD188">
            <v>1876.4</v>
          </cell>
        </row>
        <row r="189">
          <cell r="A189">
            <v>534</v>
          </cell>
          <cell r="B189" t="str">
            <v>NPT</v>
          </cell>
          <cell r="C189" t="str">
            <v>Flow</v>
          </cell>
          <cell r="D189" t="str">
            <v>Mig_INOV</v>
          </cell>
          <cell r="E189" t="str">
            <v>All</v>
          </cell>
          <cell r="F189">
            <v>153.6</v>
          </cell>
          <cell r="G189">
            <v>153.6</v>
          </cell>
          <cell r="H189">
            <v>153.6</v>
          </cell>
          <cell r="I189">
            <v>153.6</v>
          </cell>
          <cell r="J189">
            <v>153.6</v>
          </cell>
          <cell r="K189">
            <v>153.6</v>
          </cell>
          <cell r="L189">
            <v>153.6</v>
          </cell>
          <cell r="M189">
            <v>153.6</v>
          </cell>
          <cell r="N189">
            <v>153.6</v>
          </cell>
          <cell r="O189">
            <v>153.6</v>
          </cell>
          <cell r="P189">
            <v>153.6</v>
          </cell>
          <cell r="Q189">
            <v>153.6</v>
          </cell>
          <cell r="R189">
            <v>153.6</v>
          </cell>
          <cell r="S189">
            <v>153.6</v>
          </cell>
          <cell r="T189">
            <v>153.6</v>
          </cell>
          <cell r="U189">
            <v>153.6</v>
          </cell>
          <cell r="V189">
            <v>153.6</v>
          </cell>
          <cell r="W189">
            <v>153.6</v>
          </cell>
          <cell r="X189">
            <v>153.6</v>
          </cell>
          <cell r="Y189">
            <v>153.6</v>
          </cell>
          <cell r="Z189">
            <v>153.6</v>
          </cell>
          <cell r="AA189">
            <v>153.6</v>
          </cell>
          <cell r="AB189">
            <v>153.6</v>
          </cell>
          <cell r="AC189">
            <v>153.6</v>
          </cell>
          <cell r="AD189">
            <v>153.6</v>
          </cell>
        </row>
        <row r="190">
          <cell r="A190">
            <v>536</v>
          </cell>
          <cell r="B190" t="str">
            <v>Brid</v>
          </cell>
          <cell r="C190" t="str">
            <v>Flow</v>
          </cell>
          <cell r="D190" t="str">
            <v>Mig_INOV</v>
          </cell>
          <cell r="E190" t="str">
            <v>All</v>
          </cell>
          <cell r="F190">
            <v>289.2</v>
          </cell>
          <cell r="G190">
            <v>289.2</v>
          </cell>
          <cell r="H190">
            <v>289.2</v>
          </cell>
          <cell r="I190">
            <v>289.2</v>
          </cell>
          <cell r="J190">
            <v>289.2</v>
          </cell>
          <cell r="K190">
            <v>289.2</v>
          </cell>
          <cell r="L190">
            <v>289.2</v>
          </cell>
          <cell r="M190">
            <v>289.2</v>
          </cell>
          <cell r="N190">
            <v>289.2</v>
          </cell>
          <cell r="O190">
            <v>289.2</v>
          </cell>
          <cell r="P190">
            <v>289.2</v>
          </cell>
          <cell r="Q190">
            <v>289.2</v>
          </cell>
          <cell r="R190">
            <v>289.2</v>
          </cell>
          <cell r="S190">
            <v>289.2</v>
          </cell>
          <cell r="T190">
            <v>289.2</v>
          </cell>
          <cell r="U190">
            <v>289.2</v>
          </cell>
          <cell r="V190">
            <v>289.2</v>
          </cell>
          <cell r="W190">
            <v>289.2</v>
          </cell>
          <cell r="X190">
            <v>289.2</v>
          </cell>
          <cell r="Y190">
            <v>289.2</v>
          </cell>
          <cell r="Z190">
            <v>289.2</v>
          </cell>
          <cell r="AA190">
            <v>289.2</v>
          </cell>
          <cell r="AB190">
            <v>289.2</v>
          </cell>
          <cell r="AC190">
            <v>289.2</v>
          </cell>
          <cell r="AD190">
            <v>289.2</v>
          </cell>
        </row>
        <row r="191">
          <cell r="A191">
            <v>538</v>
          </cell>
          <cell r="B191" t="str">
            <v>Vale</v>
          </cell>
          <cell r="C191" t="str">
            <v>Flow</v>
          </cell>
          <cell r="D191" t="str">
            <v>Mig_INOV</v>
          </cell>
          <cell r="E191" t="str">
            <v>All</v>
          </cell>
          <cell r="F191">
            <v>293.60000000000002</v>
          </cell>
          <cell r="G191">
            <v>293.60000000000002</v>
          </cell>
          <cell r="H191">
            <v>293.60000000000002</v>
          </cell>
          <cell r="I191">
            <v>293.60000000000002</v>
          </cell>
          <cell r="J191">
            <v>293.60000000000002</v>
          </cell>
          <cell r="K191">
            <v>293.60000000000002</v>
          </cell>
          <cell r="L191">
            <v>293.60000000000002</v>
          </cell>
          <cell r="M191">
            <v>293.60000000000002</v>
          </cell>
          <cell r="N191">
            <v>293.60000000000002</v>
          </cell>
          <cell r="O191">
            <v>293.60000000000002</v>
          </cell>
          <cell r="P191">
            <v>293.60000000000002</v>
          </cell>
          <cell r="Q191">
            <v>293.60000000000002</v>
          </cell>
          <cell r="R191">
            <v>293.60000000000002</v>
          </cell>
          <cell r="S191">
            <v>293.60000000000002</v>
          </cell>
          <cell r="T191">
            <v>293.60000000000002</v>
          </cell>
          <cell r="U191">
            <v>293.60000000000002</v>
          </cell>
          <cell r="V191">
            <v>293.60000000000002</v>
          </cell>
          <cell r="W191">
            <v>293.60000000000002</v>
          </cell>
          <cell r="X191">
            <v>293.60000000000002</v>
          </cell>
          <cell r="Y191">
            <v>293.60000000000002</v>
          </cell>
          <cell r="Z191">
            <v>293.60000000000002</v>
          </cell>
          <cell r="AA191">
            <v>293.60000000000002</v>
          </cell>
          <cell r="AB191">
            <v>293.60000000000002</v>
          </cell>
          <cell r="AC191">
            <v>293.60000000000002</v>
          </cell>
          <cell r="AD191">
            <v>293.60000000000002</v>
          </cell>
        </row>
        <row r="192">
          <cell r="A192">
            <v>540</v>
          </cell>
          <cell r="B192" t="str">
            <v>RCT</v>
          </cell>
          <cell r="C192" t="str">
            <v>Flow</v>
          </cell>
          <cell r="D192" t="str">
            <v>Mig_INOV</v>
          </cell>
          <cell r="E192" t="str">
            <v>All</v>
          </cell>
          <cell r="F192">
            <v>969.8</v>
          </cell>
          <cell r="G192">
            <v>969.8</v>
          </cell>
          <cell r="H192">
            <v>969.8</v>
          </cell>
          <cell r="I192">
            <v>969.8</v>
          </cell>
          <cell r="J192">
            <v>969.8</v>
          </cell>
          <cell r="K192">
            <v>969.8</v>
          </cell>
          <cell r="L192">
            <v>969.8</v>
          </cell>
          <cell r="M192">
            <v>969.8</v>
          </cell>
          <cell r="N192">
            <v>969.8</v>
          </cell>
          <cell r="O192">
            <v>969.8</v>
          </cell>
          <cell r="P192">
            <v>969.8</v>
          </cell>
          <cell r="Q192">
            <v>969.8</v>
          </cell>
          <cell r="R192">
            <v>969.8</v>
          </cell>
          <cell r="S192">
            <v>969.80000000000064</v>
          </cell>
          <cell r="T192">
            <v>969.8</v>
          </cell>
          <cell r="U192">
            <v>969.8</v>
          </cell>
          <cell r="V192">
            <v>969.8</v>
          </cell>
          <cell r="W192">
            <v>969.8</v>
          </cell>
          <cell r="X192">
            <v>969.8</v>
          </cell>
          <cell r="Y192">
            <v>969.8</v>
          </cell>
          <cell r="Z192">
            <v>969.8</v>
          </cell>
          <cell r="AA192">
            <v>969.8</v>
          </cell>
          <cell r="AB192">
            <v>969.8</v>
          </cell>
          <cell r="AC192">
            <v>969.8</v>
          </cell>
          <cell r="AD192">
            <v>969.8</v>
          </cell>
        </row>
        <row r="193">
          <cell r="A193">
            <v>542</v>
          </cell>
          <cell r="B193" t="str">
            <v>Merth</v>
          </cell>
          <cell r="C193" t="str">
            <v>Flow</v>
          </cell>
          <cell r="D193" t="str">
            <v>Mig_INOV</v>
          </cell>
          <cell r="E193" t="str">
            <v>All</v>
          </cell>
          <cell r="F193">
            <v>209</v>
          </cell>
          <cell r="G193">
            <v>209</v>
          </cell>
          <cell r="H193">
            <v>209</v>
          </cell>
          <cell r="I193">
            <v>209</v>
          </cell>
          <cell r="J193">
            <v>209</v>
          </cell>
          <cell r="K193">
            <v>209</v>
          </cell>
          <cell r="L193">
            <v>209</v>
          </cell>
          <cell r="M193">
            <v>209</v>
          </cell>
          <cell r="N193">
            <v>209</v>
          </cell>
          <cell r="O193">
            <v>209</v>
          </cell>
          <cell r="P193">
            <v>209</v>
          </cell>
          <cell r="Q193">
            <v>209</v>
          </cell>
          <cell r="R193">
            <v>209</v>
          </cell>
          <cell r="S193">
            <v>209</v>
          </cell>
          <cell r="T193">
            <v>209</v>
          </cell>
          <cell r="U193">
            <v>209</v>
          </cell>
          <cell r="V193">
            <v>209</v>
          </cell>
          <cell r="W193">
            <v>209</v>
          </cell>
          <cell r="X193">
            <v>209</v>
          </cell>
          <cell r="Y193">
            <v>209</v>
          </cell>
          <cell r="Z193">
            <v>209</v>
          </cell>
          <cell r="AA193">
            <v>209</v>
          </cell>
          <cell r="AB193">
            <v>209</v>
          </cell>
          <cell r="AC193">
            <v>209</v>
          </cell>
          <cell r="AD193">
            <v>209</v>
          </cell>
        </row>
        <row r="194">
          <cell r="A194">
            <v>544</v>
          </cell>
          <cell r="B194" t="str">
            <v>Caer</v>
          </cell>
          <cell r="C194" t="str">
            <v>Flow</v>
          </cell>
          <cell r="D194" t="str">
            <v>Mig_INOV</v>
          </cell>
          <cell r="E194" t="str">
            <v>All</v>
          </cell>
          <cell r="F194">
            <v>158.19999999999999</v>
          </cell>
          <cell r="G194">
            <v>158.19999999999999</v>
          </cell>
          <cell r="H194">
            <v>158.19999999999999</v>
          </cell>
          <cell r="I194">
            <v>158.19999999999999</v>
          </cell>
          <cell r="J194">
            <v>158.19999999999999</v>
          </cell>
          <cell r="K194">
            <v>158.19999999999999</v>
          </cell>
          <cell r="L194">
            <v>158.19999999999999</v>
          </cell>
          <cell r="M194">
            <v>158.19999999999999</v>
          </cell>
          <cell r="N194">
            <v>158.19999999999999</v>
          </cell>
          <cell r="O194">
            <v>158.19999999999999</v>
          </cell>
          <cell r="P194">
            <v>158.19999999999999</v>
          </cell>
          <cell r="Q194">
            <v>158.19999999999999</v>
          </cell>
          <cell r="R194">
            <v>158.19999999999999</v>
          </cell>
          <cell r="S194">
            <v>158.19999999999999</v>
          </cell>
          <cell r="T194">
            <v>158.19999999999999</v>
          </cell>
          <cell r="U194">
            <v>158.19999999999999</v>
          </cell>
          <cell r="V194">
            <v>158.19999999999999</v>
          </cell>
          <cell r="W194">
            <v>158.19999999999999</v>
          </cell>
          <cell r="X194">
            <v>158.19999999999999</v>
          </cell>
          <cell r="Y194">
            <v>158.19999999999999</v>
          </cell>
          <cell r="Z194">
            <v>158.19999999999999</v>
          </cell>
          <cell r="AA194">
            <v>158.19999999999999</v>
          </cell>
          <cell r="AB194">
            <v>158.19999999999999</v>
          </cell>
          <cell r="AC194">
            <v>158.19999999999999</v>
          </cell>
          <cell r="AD194">
            <v>158.19999999999999</v>
          </cell>
        </row>
        <row r="195">
          <cell r="A195">
            <v>545</v>
          </cell>
          <cell r="B195" t="str">
            <v>Blae</v>
          </cell>
          <cell r="C195" t="str">
            <v>Flow</v>
          </cell>
          <cell r="D195" t="str">
            <v>Mig_INOV</v>
          </cell>
          <cell r="E195" t="str">
            <v>All</v>
          </cell>
          <cell r="F195">
            <v>110.6</v>
          </cell>
          <cell r="G195">
            <v>110.6</v>
          </cell>
          <cell r="H195">
            <v>110.6</v>
          </cell>
          <cell r="I195">
            <v>110.6</v>
          </cell>
          <cell r="J195">
            <v>110.6</v>
          </cell>
          <cell r="K195">
            <v>110.6</v>
          </cell>
          <cell r="L195">
            <v>110.6</v>
          </cell>
          <cell r="M195">
            <v>110.6</v>
          </cell>
          <cell r="N195">
            <v>110.6</v>
          </cell>
          <cell r="O195">
            <v>110.6</v>
          </cell>
          <cell r="P195">
            <v>110.6</v>
          </cell>
          <cell r="Q195">
            <v>110.6</v>
          </cell>
          <cell r="R195">
            <v>110.6</v>
          </cell>
          <cell r="S195">
            <v>110.6</v>
          </cell>
          <cell r="T195">
            <v>110.6</v>
          </cell>
          <cell r="U195">
            <v>110.6</v>
          </cell>
          <cell r="V195">
            <v>110.6</v>
          </cell>
          <cell r="W195">
            <v>110.6</v>
          </cell>
          <cell r="X195">
            <v>110.6</v>
          </cell>
          <cell r="Y195">
            <v>110.6</v>
          </cell>
          <cell r="Z195">
            <v>110.6</v>
          </cell>
          <cell r="AA195">
            <v>110.6</v>
          </cell>
          <cell r="AB195">
            <v>110.6</v>
          </cell>
          <cell r="AC195">
            <v>110.6</v>
          </cell>
          <cell r="AD195">
            <v>110.6</v>
          </cell>
        </row>
        <row r="196">
          <cell r="A196">
            <v>546</v>
          </cell>
          <cell r="B196" t="str">
            <v>Torf</v>
          </cell>
          <cell r="C196" t="str">
            <v>Flow</v>
          </cell>
          <cell r="D196" t="str">
            <v>Mig_INOV</v>
          </cell>
          <cell r="E196" t="str">
            <v>All</v>
          </cell>
          <cell r="F196">
            <v>114.8</v>
          </cell>
          <cell r="G196">
            <v>114.8</v>
          </cell>
          <cell r="H196">
            <v>114.8</v>
          </cell>
          <cell r="I196">
            <v>114.8</v>
          </cell>
          <cell r="J196">
            <v>114.8</v>
          </cell>
          <cell r="K196">
            <v>114.8</v>
          </cell>
          <cell r="L196">
            <v>114.8</v>
          </cell>
          <cell r="M196">
            <v>114.8</v>
          </cell>
          <cell r="N196">
            <v>114.8</v>
          </cell>
          <cell r="O196">
            <v>114.8</v>
          </cell>
          <cell r="P196">
            <v>114.8</v>
          </cell>
          <cell r="Q196">
            <v>114.8</v>
          </cell>
          <cell r="R196">
            <v>114.8</v>
          </cell>
          <cell r="S196">
            <v>114.8</v>
          </cell>
          <cell r="T196">
            <v>114.8</v>
          </cell>
          <cell r="U196">
            <v>114.8</v>
          </cell>
          <cell r="V196">
            <v>114.8</v>
          </cell>
          <cell r="W196">
            <v>114.8</v>
          </cell>
          <cell r="X196">
            <v>114.8</v>
          </cell>
          <cell r="Y196">
            <v>114.8</v>
          </cell>
          <cell r="Z196">
            <v>114.8</v>
          </cell>
          <cell r="AA196">
            <v>114.8</v>
          </cell>
          <cell r="AB196">
            <v>114.8</v>
          </cell>
          <cell r="AC196">
            <v>114.8</v>
          </cell>
          <cell r="AD196">
            <v>114.8</v>
          </cell>
        </row>
        <row r="197">
          <cell r="A197">
            <v>548</v>
          </cell>
          <cell r="B197" t="str">
            <v>Monm</v>
          </cell>
          <cell r="C197" t="str">
            <v>Flow</v>
          </cell>
          <cell r="D197" t="str">
            <v>Mig_INOV</v>
          </cell>
          <cell r="E197" t="str">
            <v>All</v>
          </cell>
          <cell r="F197">
            <v>189</v>
          </cell>
          <cell r="G197">
            <v>189</v>
          </cell>
          <cell r="H197">
            <v>189</v>
          </cell>
          <cell r="I197">
            <v>189</v>
          </cell>
          <cell r="J197">
            <v>189</v>
          </cell>
          <cell r="K197">
            <v>189</v>
          </cell>
          <cell r="L197">
            <v>189</v>
          </cell>
          <cell r="M197">
            <v>189</v>
          </cell>
          <cell r="N197">
            <v>189</v>
          </cell>
          <cell r="O197">
            <v>189</v>
          </cell>
          <cell r="P197">
            <v>189</v>
          </cell>
          <cell r="Q197">
            <v>189</v>
          </cell>
          <cell r="R197">
            <v>189</v>
          </cell>
          <cell r="S197">
            <v>189</v>
          </cell>
          <cell r="T197">
            <v>189</v>
          </cell>
          <cell r="U197">
            <v>189</v>
          </cell>
          <cell r="V197">
            <v>189</v>
          </cell>
          <cell r="W197">
            <v>189</v>
          </cell>
          <cell r="X197">
            <v>189</v>
          </cell>
          <cell r="Y197">
            <v>189</v>
          </cell>
          <cell r="Z197">
            <v>189</v>
          </cell>
          <cell r="AA197">
            <v>189</v>
          </cell>
          <cell r="AB197">
            <v>189</v>
          </cell>
          <cell r="AC197">
            <v>189</v>
          </cell>
          <cell r="AD197">
            <v>189</v>
          </cell>
        </row>
        <row r="198">
          <cell r="A198">
            <v>550</v>
          </cell>
          <cell r="B198" t="str">
            <v>Newp</v>
          </cell>
          <cell r="C198" t="str">
            <v>Flow</v>
          </cell>
          <cell r="D198" t="str">
            <v>Mig_INOV</v>
          </cell>
          <cell r="E198" t="str">
            <v>All</v>
          </cell>
          <cell r="F198">
            <v>1034.2</v>
          </cell>
          <cell r="G198">
            <v>1034.2</v>
          </cell>
          <cell r="H198">
            <v>1034.2</v>
          </cell>
          <cell r="I198">
            <v>1034.2</v>
          </cell>
          <cell r="J198">
            <v>1034.2</v>
          </cell>
          <cell r="K198">
            <v>1034.2</v>
          </cell>
          <cell r="L198">
            <v>1034.2</v>
          </cell>
          <cell r="M198">
            <v>1034.2</v>
          </cell>
          <cell r="N198">
            <v>1034.2</v>
          </cell>
          <cell r="O198">
            <v>1034.2</v>
          </cell>
          <cell r="P198">
            <v>1034.2</v>
          </cell>
          <cell r="Q198">
            <v>1034.2</v>
          </cell>
          <cell r="R198">
            <v>1034.2</v>
          </cell>
          <cell r="S198">
            <v>1034.2</v>
          </cell>
          <cell r="T198">
            <v>1034.2</v>
          </cell>
          <cell r="U198">
            <v>1034.2</v>
          </cell>
          <cell r="V198">
            <v>1034.2</v>
          </cell>
          <cell r="W198">
            <v>1034.2</v>
          </cell>
          <cell r="X198">
            <v>1034.2</v>
          </cell>
          <cell r="Y198">
            <v>1034.2</v>
          </cell>
          <cell r="Z198">
            <v>1034.2</v>
          </cell>
          <cell r="AA198">
            <v>1034.2</v>
          </cell>
          <cell r="AB198">
            <v>1034.2</v>
          </cell>
          <cell r="AC198">
            <v>1034.2</v>
          </cell>
          <cell r="AD198">
            <v>1034.2</v>
          </cell>
        </row>
        <row r="199">
          <cell r="A199">
            <v>552</v>
          </cell>
          <cell r="B199" t="str">
            <v>Card</v>
          </cell>
          <cell r="C199" t="str">
            <v>Flow</v>
          </cell>
          <cell r="D199" t="str">
            <v>Mig_INOV</v>
          </cell>
          <cell r="E199" t="str">
            <v>All</v>
          </cell>
          <cell r="F199">
            <v>5099</v>
          </cell>
          <cell r="G199">
            <v>5099</v>
          </cell>
          <cell r="H199">
            <v>5099</v>
          </cell>
          <cell r="I199">
            <v>5099</v>
          </cell>
          <cell r="J199">
            <v>5099</v>
          </cell>
          <cell r="K199">
            <v>5099</v>
          </cell>
          <cell r="L199">
            <v>5099</v>
          </cell>
          <cell r="M199">
            <v>5099</v>
          </cell>
          <cell r="N199">
            <v>5099</v>
          </cell>
          <cell r="O199">
            <v>5099</v>
          </cell>
          <cell r="P199">
            <v>5099</v>
          </cell>
          <cell r="Q199">
            <v>5099</v>
          </cell>
          <cell r="R199">
            <v>5099</v>
          </cell>
          <cell r="S199">
            <v>5099</v>
          </cell>
          <cell r="T199">
            <v>5099</v>
          </cell>
          <cell r="U199">
            <v>5099</v>
          </cell>
          <cell r="V199">
            <v>5099</v>
          </cell>
          <cell r="W199">
            <v>5099</v>
          </cell>
          <cell r="X199">
            <v>5099</v>
          </cell>
          <cell r="Y199">
            <v>5099</v>
          </cell>
          <cell r="Z199">
            <v>5099</v>
          </cell>
          <cell r="AA199">
            <v>5099</v>
          </cell>
          <cell r="AB199">
            <v>5099</v>
          </cell>
          <cell r="AC199">
            <v>5099</v>
          </cell>
          <cell r="AD199">
            <v>5099</v>
          </cell>
        </row>
        <row r="200">
          <cell r="A200">
            <v>512</v>
          </cell>
          <cell r="B200" t="str">
            <v>IOA</v>
          </cell>
          <cell r="C200" t="str">
            <v>Flow</v>
          </cell>
          <cell r="D200" t="str">
            <v>Mig_INUK</v>
          </cell>
          <cell r="E200" t="str">
            <v>All</v>
          </cell>
          <cell r="F200">
            <v>2284.2000586794802</v>
          </cell>
          <cell r="G200">
            <v>2284.2000586794802</v>
          </cell>
          <cell r="H200">
            <v>2284.2000586794793</v>
          </cell>
          <cell r="I200">
            <v>2284.2000586794798</v>
          </cell>
          <cell r="J200">
            <v>2284.2000586794807</v>
          </cell>
          <cell r="K200">
            <v>2284.2000586794802</v>
          </cell>
          <cell r="L200">
            <v>2284.2000586794802</v>
          </cell>
          <cell r="M200">
            <v>2284.2000586794802</v>
          </cell>
          <cell r="N200">
            <v>2284.2000586794802</v>
          </cell>
          <cell r="O200">
            <v>2284.2000586794802</v>
          </cell>
          <cell r="P200">
            <v>2284.2000586794798</v>
          </cell>
          <cell r="Q200">
            <v>2284.2000586794802</v>
          </cell>
          <cell r="R200">
            <v>2284.2000586794802</v>
          </cell>
          <cell r="S200">
            <v>2284.2000586794802</v>
          </cell>
          <cell r="T200">
            <v>2284.2000586794807</v>
          </cell>
          <cell r="U200">
            <v>2284.2000586794793</v>
          </cell>
          <cell r="V200">
            <v>2284.2000586794793</v>
          </cell>
          <cell r="W200">
            <v>2284.2000586794807</v>
          </cell>
          <cell r="X200">
            <v>2284.2000586794793</v>
          </cell>
          <cell r="Y200">
            <v>2284.2000586794793</v>
          </cell>
          <cell r="Z200">
            <v>2284.2000586794807</v>
          </cell>
          <cell r="AA200">
            <v>2284.2000586794807</v>
          </cell>
          <cell r="AB200">
            <v>2284.2000586794802</v>
          </cell>
          <cell r="AC200">
            <v>2284.2000586794793</v>
          </cell>
          <cell r="AD200">
            <v>2284.2000586794793</v>
          </cell>
        </row>
        <row r="201">
          <cell r="A201">
            <v>514</v>
          </cell>
          <cell r="B201" t="str">
            <v>Gwyn</v>
          </cell>
          <cell r="C201" t="str">
            <v>Flow</v>
          </cell>
          <cell r="D201" t="str">
            <v>Mig_INUK</v>
          </cell>
          <cell r="E201" t="str">
            <v>All</v>
          </cell>
          <cell r="F201">
            <v>5460.8609573192216</v>
          </cell>
          <cell r="G201">
            <v>5460.8609573192189</v>
          </cell>
          <cell r="H201">
            <v>5460.8609573192225</v>
          </cell>
          <cell r="I201">
            <v>5460.8609573192198</v>
          </cell>
          <cell r="J201">
            <v>5460.8609573192243</v>
          </cell>
          <cell r="K201">
            <v>5460.8609573192189</v>
          </cell>
          <cell r="L201">
            <v>5460.8609573192207</v>
          </cell>
          <cell r="M201">
            <v>5460.860957319218</v>
          </cell>
          <cell r="N201">
            <v>5460.8609573192207</v>
          </cell>
          <cell r="O201">
            <v>5460.8609573192207</v>
          </cell>
          <cell r="P201">
            <v>5460.8609573192207</v>
          </cell>
          <cell r="Q201">
            <v>5460.8609573192216</v>
          </cell>
          <cell r="R201">
            <v>5460.860957319218</v>
          </cell>
          <cell r="S201">
            <v>5460.8609573192207</v>
          </cell>
          <cell r="T201">
            <v>5460.8609573192225</v>
          </cell>
          <cell r="U201">
            <v>5460.8609573192207</v>
          </cell>
          <cell r="V201">
            <v>5460.8609573192207</v>
          </cell>
          <cell r="W201">
            <v>5460.8609573192171</v>
          </cell>
          <cell r="X201">
            <v>5460.8609573192189</v>
          </cell>
          <cell r="Y201">
            <v>5460.860957319218</v>
          </cell>
          <cell r="Z201">
            <v>5460.8609573192207</v>
          </cell>
          <cell r="AA201">
            <v>5460.8609573192216</v>
          </cell>
          <cell r="AB201">
            <v>5460.860957319218</v>
          </cell>
          <cell r="AC201">
            <v>5460.8609573192207</v>
          </cell>
          <cell r="AD201">
            <v>5460.8609573192171</v>
          </cell>
        </row>
        <row r="202">
          <cell r="A202">
            <v>516</v>
          </cell>
          <cell r="B202" t="str">
            <v>Conwy</v>
          </cell>
          <cell r="C202" t="str">
            <v>Flow</v>
          </cell>
          <cell r="D202" t="str">
            <v>Mig_INUK</v>
          </cell>
          <cell r="E202" t="str">
            <v>All</v>
          </cell>
          <cell r="F202">
            <v>4682.5586095972612</v>
          </cell>
          <cell r="G202">
            <v>4682.5586095972603</v>
          </cell>
          <cell r="H202">
            <v>4682.5586095972612</v>
          </cell>
          <cell r="I202">
            <v>4682.5586095972594</v>
          </cell>
          <cell r="J202">
            <v>4682.5586095972594</v>
          </cell>
          <cell r="K202">
            <v>4682.5586095972603</v>
          </cell>
          <cell r="L202">
            <v>4682.5586095972612</v>
          </cell>
          <cell r="M202">
            <v>4682.5586095972594</v>
          </cell>
          <cell r="N202">
            <v>4682.5586095972612</v>
          </cell>
          <cell r="O202">
            <v>4682.5586095972594</v>
          </cell>
          <cell r="P202">
            <v>4682.5586095972612</v>
          </cell>
          <cell r="Q202">
            <v>4682.5586095972594</v>
          </cell>
          <cell r="R202">
            <v>4682.5586095972594</v>
          </cell>
          <cell r="S202">
            <v>4682.5586095972576</v>
          </cell>
          <cell r="T202">
            <v>4682.5586095972594</v>
          </cell>
          <cell r="U202">
            <v>4682.5586095972594</v>
          </cell>
          <cell r="V202">
            <v>4682.5586095972612</v>
          </cell>
          <cell r="W202">
            <v>4682.5586095972594</v>
          </cell>
          <cell r="X202">
            <v>4682.5586095972594</v>
          </cell>
          <cell r="Y202">
            <v>4682.5586095972603</v>
          </cell>
          <cell r="Z202">
            <v>4682.5586095972576</v>
          </cell>
          <cell r="AA202">
            <v>4682.5586095972594</v>
          </cell>
          <cell r="AB202">
            <v>4682.5586095972612</v>
          </cell>
          <cell r="AC202">
            <v>4682.5586095972594</v>
          </cell>
          <cell r="AD202">
            <v>4682.5586095972585</v>
          </cell>
        </row>
        <row r="203">
          <cell r="A203">
            <v>518</v>
          </cell>
          <cell r="B203" t="str">
            <v>Denb</v>
          </cell>
          <cell r="C203" t="str">
            <v>Flow</v>
          </cell>
          <cell r="D203" t="str">
            <v>Mig_INUK</v>
          </cell>
          <cell r="E203" t="str">
            <v>All</v>
          </cell>
          <cell r="F203">
            <v>4410.4478341363993</v>
          </cell>
          <cell r="G203">
            <v>4410.4478341364002</v>
          </cell>
          <cell r="H203">
            <v>4410.4478341364002</v>
          </cell>
          <cell r="I203">
            <v>4410.4478341364011</v>
          </cell>
          <cell r="J203">
            <v>4410.4478341363993</v>
          </cell>
          <cell r="K203">
            <v>4410.4478341363983</v>
          </cell>
          <cell r="L203">
            <v>4410.4478341364002</v>
          </cell>
          <cell r="M203">
            <v>4410.4478341364011</v>
          </cell>
          <cell r="N203">
            <v>4410.4478341363993</v>
          </cell>
          <cell r="O203">
            <v>4410.4478341364011</v>
          </cell>
          <cell r="P203">
            <v>4410.4478341363993</v>
          </cell>
          <cell r="Q203">
            <v>4410.4478341363993</v>
          </cell>
          <cell r="R203">
            <v>4410.4478341364011</v>
          </cell>
          <cell r="S203">
            <v>4410.4478341363993</v>
          </cell>
          <cell r="T203">
            <v>4410.4478341364011</v>
          </cell>
          <cell r="U203">
            <v>4410.4478341364011</v>
          </cell>
          <cell r="V203">
            <v>4410.4478341363983</v>
          </cell>
          <cell r="W203">
            <v>4410.4478341364011</v>
          </cell>
          <cell r="X203">
            <v>4410.4478341364011</v>
          </cell>
          <cell r="Y203">
            <v>4410.4478341363993</v>
          </cell>
          <cell r="Z203">
            <v>4410.4478341363993</v>
          </cell>
          <cell r="AA203">
            <v>4410.4478341364002</v>
          </cell>
          <cell r="AB203">
            <v>4410.4478341363974</v>
          </cell>
          <cell r="AC203">
            <v>4410.4478341364011</v>
          </cell>
          <cell r="AD203">
            <v>4410.4478341363993</v>
          </cell>
        </row>
        <row r="204">
          <cell r="A204">
            <v>520</v>
          </cell>
          <cell r="B204" t="str">
            <v>Flint</v>
          </cell>
          <cell r="C204" t="str">
            <v>Flow</v>
          </cell>
          <cell r="D204" t="str">
            <v>Mig_INUK</v>
          </cell>
          <cell r="E204" t="str">
            <v>All</v>
          </cell>
          <cell r="F204">
            <v>4529.4734599611975</v>
          </cell>
          <cell r="G204">
            <v>4529.4734599612002</v>
          </cell>
          <cell r="H204">
            <v>4529.4734599612002</v>
          </cell>
          <cell r="I204">
            <v>4529.4734599612002</v>
          </cell>
          <cell r="J204">
            <v>4529.4734599611984</v>
          </cell>
          <cell r="K204">
            <v>4529.4734599611993</v>
          </cell>
          <cell r="L204">
            <v>4529.4734599612002</v>
          </cell>
          <cell r="M204">
            <v>4529.4734599612002</v>
          </cell>
          <cell r="N204">
            <v>4529.473459961202</v>
          </cell>
          <cell r="O204">
            <v>4529.4734599612002</v>
          </cell>
          <cell r="P204">
            <v>4529.4734599612002</v>
          </cell>
          <cell r="Q204">
            <v>4529.4734599612002</v>
          </cell>
          <cell r="R204">
            <v>4529.4734599611993</v>
          </cell>
          <cell r="S204">
            <v>4529.4734599611993</v>
          </cell>
          <cell r="T204">
            <v>4529.4734599612002</v>
          </cell>
          <cell r="U204">
            <v>4529.4734599612011</v>
          </cell>
          <cell r="V204">
            <v>4529.473459961202</v>
          </cell>
          <cell r="W204">
            <v>4529.4734599612002</v>
          </cell>
          <cell r="X204">
            <v>4529.4734599611966</v>
          </cell>
          <cell r="Y204">
            <v>4529.4734599612011</v>
          </cell>
          <cell r="Z204">
            <v>4529.4734599612011</v>
          </cell>
          <cell r="AA204">
            <v>4529.4734599611993</v>
          </cell>
          <cell r="AB204">
            <v>4529.473459961202</v>
          </cell>
          <cell r="AC204">
            <v>4529.4734599612002</v>
          </cell>
          <cell r="AD204">
            <v>4529.4734599612011</v>
          </cell>
        </row>
        <row r="205">
          <cell r="A205">
            <v>522</v>
          </cell>
          <cell r="B205" t="str">
            <v>Wrex</v>
          </cell>
          <cell r="C205" t="str">
            <v>Flow</v>
          </cell>
          <cell r="D205" t="str">
            <v>Mig_INUK</v>
          </cell>
          <cell r="E205" t="str">
            <v>All</v>
          </cell>
          <cell r="F205">
            <v>3855.1715433943991</v>
          </cell>
          <cell r="G205">
            <v>3855.1715433944</v>
          </cell>
          <cell r="H205">
            <v>3855.1715433943991</v>
          </cell>
          <cell r="I205">
            <v>3855.1715433943991</v>
          </cell>
          <cell r="J205">
            <v>3855.1715433944005</v>
          </cell>
          <cell r="K205">
            <v>3855.1715433944</v>
          </cell>
          <cell r="L205">
            <v>3855.1715433944009</v>
          </cell>
          <cell r="M205">
            <v>3855.1715433944009</v>
          </cell>
          <cell r="N205">
            <v>3855.1715433944</v>
          </cell>
          <cell r="O205">
            <v>3855.1715433944</v>
          </cell>
          <cell r="P205">
            <v>3855.1715433944009</v>
          </cell>
          <cell r="Q205">
            <v>3855.1715433943991</v>
          </cell>
          <cell r="R205">
            <v>3855.1715433943991</v>
          </cell>
          <cell r="S205">
            <v>3855.1715433944</v>
          </cell>
          <cell r="T205">
            <v>3855.1715433943991</v>
          </cell>
          <cell r="U205">
            <v>3855.1715433944009</v>
          </cell>
          <cell r="V205">
            <v>3855.1715433944</v>
          </cell>
          <cell r="W205">
            <v>3855.1715433944</v>
          </cell>
          <cell r="X205">
            <v>3855.1715433943991</v>
          </cell>
          <cell r="Y205">
            <v>3855.1715433944014</v>
          </cell>
          <cell r="Z205">
            <v>3855.1715433944</v>
          </cell>
          <cell r="AA205">
            <v>3855.1715433943996</v>
          </cell>
          <cell r="AB205">
            <v>3855.1715433944</v>
          </cell>
          <cell r="AC205">
            <v>3855.1715433944005</v>
          </cell>
          <cell r="AD205">
            <v>3855.1715433943991</v>
          </cell>
        </row>
        <row r="206">
          <cell r="A206">
            <v>524</v>
          </cell>
          <cell r="B206" t="str">
            <v>Powys</v>
          </cell>
          <cell r="C206" t="str">
            <v>Flow</v>
          </cell>
          <cell r="D206" t="str">
            <v>Mig_INUK</v>
          </cell>
          <cell r="E206" t="str">
            <v>All</v>
          </cell>
          <cell r="F206">
            <v>5258.0270866581386</v>
          </cell>
          <cell r="G206">
            <v>5258.0270866581423</v>
          </cell>
          <cell r="H206">
            <v>5258.0270866581395</v>
          </cell>
          <cell r="I206">
            <v>5258.0270866581395</v>
          </cell>
          <cell r="J206">
            <v>5258.0270866581395</v>
          </cell>
          <cell r="K206">
            <v>5258.0270866581395</v>
          </cell>
          <cell r="L206">
            <v>5258.0270866581386</v>
          </cell>
          <cell r="M206">
            <v>5258.0270866581413</v>
          </cell>
          <cell r="N206">
            <v>5258.0270866581404</v>
          </cell>
          <cell r="O206">
            <v>5258.0270866581404</v>
          </cell>
          <cell r="P206">
            <v>5258.0270866581377</v>
          </cell>
          <cell r="Q206">
            <v>5258.0270866581413</v>
          </cell>
          <cell r="R206">
            <v>5258.0270866581404</v>
          </cell>
          <cell r="S206">
            <v>5258.0270866581395</v>
          </cell>
          <cell r="T206">
            <v>5258.0270866581404</v>
          </cell>
          <cell r="U206">
            <v>5258.0270866581368</v>
          </cell>
          <cell r="V206">
            <v>5258.0270866581404</v>
          </cell>
          <cell r="W206">
            <v>5258.0270866581413</v>
          </cell>
          <cell r="X206">
            <v>5258.0270866581395</v>
          </cell>
          <cell r="Y206">
            <v>5258.0270866581413</v>
          </cell>
          <cell r="Z206">
            <v>5258.0270866581413</v>
          </cell>
          <cell r="AA206">
            <v>5258.0270866581395</v>
          </cell>
          <cell r="AB206">
            <v>5258.0270866581404</v>
          </cell>
          <cell r="AC206">
            <v>5258.0270866581413</v>
          </cell>
          <cell r="AD206">
            <v>5258.0270866581395</v>
          </cell>
        </row>
        <row r="207">
          <cell r="A207">
            <v>526</v>
          </cell>
          <cell r="B207" t="str">
            <v>Cere</v>
          </cell>
          <cell r="C207" t="str">
            <v>Flow</v>
          </cell>
          <cell r="D207" t="str">
            <v>Mig_INUK</v>
          </cell>
          <cell r="E207" t="str">
            <v>All</v>
          </cell>
          <cell r="F207">
            <v>5816.0416103421394</v>
          </cell>
          <cell r="G207">
            <v>5816.0416103421412</v>
          </cell>
          <cell r="H207">
            <v>5816.0416103421367</v>
          </cell>
          <cell r="I207">
            <v>5816.041610342143</v>
          </cell>
          <cell r="J207">
            <v>5816.0416103421412</v>
          </cell>
          <cell r="K207">
            <v>5816.0416103421376</v>
          </cell>
          <cell r="L207">
            <v>5816.0416103421394</v>
          </cell>
          <cell r="M207">
            <v>5816.0416103421394</v>
          </cell>
          <cell r="N207">
            <v>5816.0416103421385</v>
          </cell>
          <cell r="O207">
            <v>5816.0416103421412</v>
          </cell>
          <cell r="P207">
            <v>5816.0416103421394</v>
          </cell>
          <cell r="Q207">
            <v>5816.0416103421376</v>
          </cell>
          <cell r="R207">
            <v>5816.0416103421376</v>
          </cell>
          <cell r="S207">
            <v>5816.0416103421412</v>
          </cell>
          <cell r="T207">
            <v>5816.0416103421376</v>
          </cell>
          <cell r="U207">
            <v>5816.0416103421412</v>
          </cell>
          <cell r="V207">
            <v>5816.0416103421412</v>
          </cell>
          <cell r="W207">
            <v>5816.0416103421394</v>
          </cell>
          <cell r="X207">
            <v>5816.0416103421403</v>
          </cell>
          <cell r="Y207">
            <v>5816.0416103421394</v>
          </cell>
          <cell r="Z207">
            <v>5816.0416103421394</v>
          </cell>
          <cell r="AA207">
            <v>5816.0416103421376</v>
          </cell>
          <cell r="AB207">
            <v>5816.0416103421412</v>
          </cell>
          <cell r="AC207">
            <v>5816.0416103421367</v>
          </cell>
          <cell r="AD207">
            <v>5816.0416103421358</v>
          </cell>
        </row>
        <row r="208">
          <cell r="A208">
            <v>528</v>
          </cell>
          <cell r="B208" t="str">
            <v>Pemb</v>
          </cell>
          <cell r="C208" t="str">
            <v>Flow</v>
          </cell>
          <cell r="D208" t="str">
            <v>Mig_INUK</v>
          </cell>
          <cell r="E208" t="str">
            <v>All</v>
          </cell>
          <cell r="F208">
            <v>3959.7561728996598</v>
          </cell>
          <cell r="G208">
            <v>3959.7561728996598</v>
          </cell>
          <cell r="H208">
            <v>3959.7561728996611</v>
          </cell>
          <cell r="I208">
            <v>3959.7561728996607</v>
          </cell>
          <cell r="J208">
            <v>3959.7561728996607</v>
          </cell>
          <cell r="K208">
            <v>3959.7561728996607</v>
          </cell>
          <cell r="L208">
            <v>3959.7561728996579</v>
          </cell>
          <cell r="M208">
            <v>3959.7561728996598</v>
          </cell>
          <cell r="N208">
            <v>3959.7561728996598</v>
          </cell>
          <cell r="O208">
            <v>3959.7561728996602</v>
          </cell>
          <cell r="P208">
            <v>3959.7561728996607</v>
          </cell>
          <cell r="Q208">
            <v>3959.7561728996588</v>
          </cell>
          <cell r="R208">
            <v>3959.7561728996602</v>
          </cell>
          <cell r="S208">
            <v>3959.7561728996616</v>
          </cell>
          <cell r="T208">
            <v>3959.7561728996607</v>
          </cell>
          <cell r="U208">
            <v>3959.7561728996602</v>
          </cell>
          <cell r="V208">
            <v>3959.7561728996616</v>
          </cell>
          <cell r="W208">
            <v>3959.7561728996593</v>
          </cell>
          <cell r="X208">
            <v>3959.7561728996607</v>
          </cell>
          <cell r="Y208">
            <v>3959.7561728996602</v>
          </cell>
          <cell r="Z208">
            <v>3959.7561728996588</v>
          </cell>
          <cell r="AA208">
            <v>3959.7561728996598</v>
          </cell>
          <cell r="AB208">
            <v>3959.7561728996598</v>
          </cell>
          <cell r="AC208">
            <v>3959.7561728996607</v>
          </cell>
          <cell r="AD208">
            <v>3959.7561728996616</v>
          </cell>
        </row>
        <row r="209">
          <cell r="A209">
            <v>530</v>
          </cell>
          <cell r="B209" t="str">
            <v>Carm</v>
          </cell>
          <cell r="C209" t="str">
            <v>Flow</v>
          </cell>
          <cell r="D209" t="str">
            <v>Mig_INUK</v>
          </cell>
          <cell r="E209" t="str">
            <v>All</v>
          </cell>
          <cell r="F209">
            <v>6118.3138571630006</v>
          </cell>
          <cell r="G209">
            <v>6118.3138571629988</v>
          </cell>
          <cell r="H209">
            <v>6118.3138571629988</v>
          </cell>
          <cell r="I209">
            <v>6118.3138571630025</v>
          </cell>
          <cell r="J209">
            <v>6118.3138571630006</v>
          </cell>
          <cell r="K209">
            <v>6118.3138571630006</v>
          </cell>
          <cell r="L209">
            <v>6118.3138571629997</v>
          </cell>
          <cell r="M209">
            <v>6118.3138571629997</v>
          </cell>
          <cell r="N209">
            <v>6118.3138571630006</v>
          </cell>
          <cell r="O209">
            <v>6118.3138571630006</v>
          </cell>
          <cell r="P209">
            <v>6118.3138571630016</v>
          </cell>
          <cell r="Q209">
            <v>6118.3138571629997</v>
          </cell>
          <cell r="R209">
            <v>6118.313857162997</v>
          </cell>
          <cell r="S209">
            <v>6118.3138571629988</v>
          </cell>
          <cell r="T209">
            <v>6118.3138571630006</v>
          </cell>
          <cell r="U209">
            <v>6118.3138571630006</v>
          </cell>
          <cell r="V209">
            <v>6118.3138571629988</v>
          </cell>
          <cell r="W209">
            <v>6118.3138571630006</v>
          </cell>
          <cell r="X209">
            <v>6118.3138571630006</v>
          </cell>
          <cell r="Y209">
            <v>6118.3138571630006</v>
          </cell>
          <cell r="Z209">
            <v>6118.3138571629979</v>
          </cell>
          <cell r="AA209">
            <v>6118.3138571630016</v>
          </cell>
          <cell r="AB209">
            <v>6118.3138571630006</v>
          </cell>
          <cell r="AC209">
            <v>6118.3138571630006</v>
          </cell>
          <cell r="AD209">
            <v>6118.313857162997</v>
          </cell>
        </row>
        <row r="210">
          <cell r="A210">
            <v>532</v>
          </cell>
          <cell r="B210" t="str">
            <v>Swan</v>
          </cell>
          <cell r="C210" t="str">
            <v>Flow</v>
          </cell>
          <cell r="D210" t="str">
            <v>Mig_INUK</v>
          </cell>
          <cell r="E210" t="str">
            <v>All</v>
          </cell>
          <cell r="F210">
            <v>9179.222431635575</v>
          </cell>
          <cell r="G210">
            <v>9179.2224316355769</v>
          </cell>
          <cell r="H210">
            <v>9179.2224316355823</v>
          </cell>
          <cell r="I210">
            <v>9179.2224316355769</v>
          </cell>
          <cell r="J210">
            <v>9179.2224316355841</v>
          </cell>
          <cell r="K210">
            <v>9179.2224316355805</v>
          </cell>
          <cell r="L210">
            <v>9179.2224316355823</v>
          </cell>
          <cell r="M210">
            <v>9179.2224316355805</v>
          </cell>
          <cell r="N210">
            <v>9179.2224316355823</v>
          </cell>
          <cell r="O210">
            <v>9179.2224316355841</v>
          </cell>
          <cell r="P210">
            <v>9179.2224316355769</v>
          </cell>
          <cell r="Q210">
            <v>9179.2224316355787</v>
          </cell>
          <cell r="R210">
            <v>9179.2224316355823</v>
          </cell>
          <cell r="S210">
            <v>9179.2224316355823</v>
          </cell>
          <cell r="T210">
            <v>9179.2224316355805</v>
          </cell>
          <cell r="U210">
            <v>9179.2224316355823</v>
          </cell>
          <cell r="V210">
            <v>9179.2224316355787</v>
          </cell>
          <cell r="W210">
            <v>9179.2224316355823</v>
          </cell>
          <cell r="X210">
            <v>9179.2224316355787</v>
          </cell>
          <cell r="Y210">
            <v>9179.2224316355787</v>
          </cell>
          <cell r="Z210">
            <v>9179.2224316355787</v>
          </cell>
          <cell r="AA210">
            <v>9179.2224316355805</v>
          </cell>
          <cell r="AB210">
            <v>9179.2224316355823</v>
          </cell>
          <cell r="AC210">
            <v>9179.2224316355787</v>
          </cell>
          <cell r="AD210">
            <v>9179.2224316355823</v>
          </cell>
        </row>
        <row r="211">
          <cell r="A211">
            <v>534</v>
          </cell>
          <cell r="B211" t="str">
            <v>NPT</v>
          </cell>
          <cell r="C211" t="str">
            <v>Flow</v>
          </cell>
          <cell r="D211" t="str">
            <v>Mig_INUK</v>
          </cell>
          <cell r="E211" t="str">
            <v>All</v>
          </cell>
          <cell r="F211">
            <v>3882.6744651717199</v>
          </cell>
          <cell r="G211">
            <v>3882.6744651717195</v>
          </cell>
          <cell r="H211">
            <v>3882.6744651717213</v>
          </cell>
          <cell r="I211">
            <v>3882.6744651717208</v>
          </cell>
          <cell r="J211">
            <v>3882.674465171719</v>
          </cell>
          <cell r="K211">
            <v>3882.6744651717195</v>
          </cell>
          <cell r="L211">
            <v>3882.6744651717213</v>
          </cell>
          <cell r="M211">
            <v>3882.6744651717199</v>
          </cell>
          <cell r="N211">
            <v>3882.6744651717208</v>
          </cell>
          <cell r="O211">
            <v>3882.6744651717199</v>
          </cell>
          <cell r="P211">
            <v>3882.6744651717195</v>
          </cell>
          <cell r="Q211">
            <v>3882.6744651717204</v>
          </cell>
          <cell r="R211">
            <v>3882.6744651717199</v>
          </cell>
          <cell r="S211">
            <v>3882.6744651717199</v>
          </cell>
          <cell r="T211">
            <v>3882.6744651717213</v>
          </cell>
          <cell r="U211">
            <v>3882.6744651717199</v>
          </cell>
          <cell r="V211">
            <v>3882.6744651717204</v>
          </cell>
          <cell r="W211">
            <v>3882.6744651717199</v>
          </cell>
          <cell r="X211">
            <v>3882.6744651717217</v>
          </cell>
          <cell r="Y211">
            <v>3882.674465171719</v>
          </cell>
          <cell r="Z211">
            <v>3882.6744651717199</v>
          </cell>
          <cell r="AA211">
            <v>3882.6744651717199</v>
          </cell>
          <cell r="AB211">
            <v>3882.6744651717195</v>
          </cell>
          <cell r="AC211">
            <v>3882.6744651717199</v>
          </cell>
          <cell r="AD211">
            <v>3882.6744651717199</v>
          </cell>
        </row>
        <row r="212">
          <cell r="A212">
            <v>536</v>
          </cell>
          <cell r="B212" t="str">
            <v>Brid</v>
          </cell>
          <cell r="C212" t="str">
            <v>Flow</v>
          </cell>
          <cell r="D212" t="str">
            <v>Mig_INUK</v>
          </cell>
          <cell r="E212" t="str">
            <v>All</v>
          </cell>
          <cell r="F212">
            <v>3900.8759245831607</v>
          </cell>
          <cell r="G212">
            <v>3900.8759245831598</v>
          </cell>
          <cell r="H212">
            <v>3900.8759245831593</v>
          </cell>
          <cell r="I212">
            <v>3900.8759245831607</v>
          </cell>
          <cell r="J212">
            <v>3900.8759245831607</v>
          </cell>
          <cell r="K212">
            <v>3900.8759245831588</v>
          </cell>
          <cell r="L212">
            <v>3900.8759245831588</v>
          </cell>
          <cell r="M212">
            <v>3900.8759245831607</v>
          </cell>
          <cell r="N212">
            <v>3900.8759245831598</v>
          </cell>
          <cell r="O212">
            <v>3900.8759245831598</v>
          </cell>
          <cell r="P212">
            <v>3900.8759245831607</v>
          </cell>
          <cell r="Q212">
            <v>3900.8759245831616</v>
          </cell>
          <cell r="R212">
            <v>3900.8759245831588</v>
          </cell>
          <cell r="S212">
            <v>3900.8759245831593</v>
          </cell>
          <cell r="T212">
            <v>3900.8759245831588</v>
          </cell>
          <cell r="U212">
            <v>3900.8759245831579</v>
          </cell>
          <cell r="V212">
            <v>3900.8759245831588</v>
          </cell>
          <cell r="W212">
            <v>3900.8759245831607</v>
          </cell>
          <cell r="X212">
            <v>3900.8759245831598</v>
          </cell>
          <cell r="Y212">
            <v>3900.8759245831616</v>
          </cell>
          <cell r="Z212">
            <v>3900.8759245831588</v>
          </cell>
          <cell r="AA212">
            <v>3900.8759245831598</v>
          </cell>
          <cell r="AB212">
            <v>3900.8759245831588</v>
          </cell>
          <cell r="AC212">
            <v>3900.8759245831598</v>
          </cell>
          <cell r="AD212">
            <v>3900.8759245831598</v>
          </cell>
        </row>
        <row r="213">
          <cell r="A213">
            <v>538</v>
          </cell>
          <cell r="B213" t="str">
            <v>Vale</v>
          </cell>
          <cell r="C213" t="str">
            <v>Flow</v>
          </cell>
          <cell r="D213" t="str">
            <v>Mig_INUK</v>
          </cell>
          <cell r="E213" t="str">
            <v>All</v>
          </cell>
          <cell r="F213">
            <v>4718.0196417668394</v>
          </cell>
          <cell r="G213">
            <v>4718.0196417668403</v>
          </cell>
          <cell r="H213">
            <v>4718.0196417668412</v>
          </cell>
          <cell r="I213">
            <v>4718.0196417668385</v>
          </cell>
          <cell r="J213">
            <v>4718.0196417668412</v>
          </cell>
          <cell r="K213">
            <v>4718.0196417668412</v>
          </cell>
          <cell r="L213">
            <v>4718.0196417668394</v>
          </cell>
          <cell r="M213">
            <v>4718.0196417668412</v>
          </cell>
          <cell r="N213">
            <v>4718.0196417668394</v>
          </cell>
          <cell r="O213">
            <v>4718.0196417668394</v>
          </cell>
          <cell r="P213">
            <v>4718.0196417668394</v>
          </cell>
          <cell r="Q213">
            <v>4718.0196417668394</v>
          </cell>
          <cell r="R213">
            <v>4718.0196417668421</v>
          </cell>
          <cell r="S213">
            <v>4718.0196417668385</v>
          </cell>
          <cell r="T213">
            <v>4718.0196417668394</v>
          </cell>
          <cell r="U213">
            <v>4718.0196417668394</v>
          </cell>
          <cell r="V213">
            <v>4718.0196417668412</v>
          </cell>
          <cell r="W213">
            <v>4718.0196417668412</v>
          </cell>
          <cell r="X213">
            <v>4718.0196417668394</v>
          </cell>
          <cell r="Y213">
            <v>4718.0196417668385</v>
          </cell>
          <cell r="Z213">
            <v>4718.0196417668412</v>
          </cell>
          <cell r="AA213">
            <v>4718.0196417668394</v>
          </cell>
          <cell r="AB213">
            <v>4718.0196417668412</v>
          </cell>
          <cell r="AC213">
            <v>4718.0196417668421</v>
          </cell>
          <cell r="AD213">
            <v>4718.0196417668394</v>
          </cell>
        </row>
        <row r="214">
          <cell r="A214">
            <v>540</v>
          </cell>
          <cell r="B214" t="str">
            <v>RCT</v>
          </cell>
          <cell r="C214" t="str">
            <v>Flow</v>
          </cell>
          <cell r="D214" t="str">
            <v>Mig_INUK</v>
          </cell>
          <cell r="E214" t="str">
            <v>All</v>
          </cell>
          <cell r="F214">
            <v>6006.149840188521</v>
          </cell>
          <cell r="G214">
            <v>6006.1498401885219</v>
          </cell>
          <cell r="H214">
            <v>6006.1498401885183</v>
          </cell>
          <cell r="I214">
            <v>6006.1498401885183</v>
          </cell>
          <cell r="J214">
            <v>6006.1498401885201</v>
          </cell>
          <cell r="K214">
            <v>6006.1498401885201</v>
          </cell>
          <cell r="L214">
            <v>6006.1498401885192</v>
          </cell>
          <cell r="M214">
            <v>6006.1498401885237</v>
          </cell>
          <cell r="N214">
            <v>6006.1498401885174</v>
          </cell>
          <cell r="O214">
            <v>6006.1498401885183</v>
          </cell>
          <cell r="P214">
            <v>6006.1498401885174</v>
          </cell>
          <cell r="Q214">
            <v>6006.1498401885192</v>
          </cell>
          <cell r="R214">
            <v>6006.1498401885183</v>
          </cell>
          <cell r="S214">
            <v>6006.1498401885237</v>
          </cell>
          <cell r="T214">
            <v>6006.1498401885192</v>
          </cell>
          <cell r="U214">
            <v>6006.1498401885201</v>
          </cell>
          <cell r="V214">
            <v>6006.1498401885201</v>
          </cell>
          <cell r="W214">
            <v>6006.1498401885165</v>
          </cell>
          <cell r="X214">
            <v>6006.1498401885183</v>
          </cell>
          <cell r="Y214">
            <v>6006.1498401885174</v>
          </cell>
          <cell r="Z214">
            <v>6006.1498401885183</v>
          </cell>
          <cell r="AA214">
            <v>6006.1498401885219</v>
          </cell>
          <cell r="AB214">
            <v>6006.1498401885201</v>
          </cell>
          <cell r="AC214">
            <v>6006.1498401885183</v>
          </cell>
          <cell r="AD214">
            <v>6006.1498401885201</v>
          </cell>
        </row>
        <row r="215">
          <cell r="A215">
            <v>542</v>
          </cell>
          <cell r="B215" t="str">
            <v>Merth</v>
          </cell>
          <cell r="C215" t="str">
            <v>Flow</v>
          </cell>
          <cell r="D215" t="str">
            <v>Mig_INUK</v>
          </cell>
          <cell r="E215" t="str">
            <v>All</v>
          </cell>
          <cell r="F215">
            <v>1371.4030278530004</v>
          </cell>
          <cell r="G215">
            <v>1371.4030278530004</v>
          </cell>
          <cell r="H215">
            <v>1371.4030278529997</v>
          </cell>
          <cell r="I215">
            <v>1371.4030278529999</v>
          </cell>
          <cell r="J215">
            <v>1371.4030278529995</v>
          </cell>
          <cell r="K215">
            <v>1371.4030278530001</v>
          </cell>
          <cell r="L215">
            <v>1371.4030278529995</v>
          </cell>
          <cell r="M215">
            <v>1371.4030278530001</v>
          </cell>
          <cell r="N215">
            <v>1371.4030278529999</v>
          </cell>
          <cell r="O215">
            <v>1371.4030278529995</v>
          </cell>
          <cell r="P215">
            <v>1371.4030278530004</v>
          </cell>
          <cell r="Q215">
            <v>1371.4030278530004</v>
          </cell>
          <cell r="R215">
            <v>1371.4030278529995</v>
          </cell>
          <cell r="S215">
            <v>1371.4030278529999</v>
          </cell>
          <cell r="T215">
            <v>1371.4030278530001</v>
          </cell>
          <cell r="U215">
            <v>1371.4030278529997</v>
          </cell>
          <cell r="V215">
            <v>1371.4030278530004</v>
          </cell>
          <cell r="W215">
            <v>1371.4030278530006</v>
          </cell>
          <cell r="X215">
            <v>1371.4030278529999</v>
          </cell>
          <cell r="Y215">
            <v>1371.4030278529999</v>
          </cell>
          <cell r="Z215">
            <v>1371.4030278530004</v>
          </cell>
          <cell r="AA215">
            <v>1371.4030278529995</v>
          </cell>
          <cell r="AB215">
            <v>1371.4030278529999</v>
          </cell>
          <cell r="AC215">
            <v>1371.4030278530004</v>
          </cell>
          <cell r="AD215">
            <v>1371.4030278529999</v>
          </cell>
        </row>
        <row r="216">
          <cell r="A216">
            <v>544</v>
          </cell>
          <cell r="B216" t="str">
            <v>Caer</v>
          </cell>
          <cell r="C216" t="str">
            <v>Flow</v>
          </cell>
          <cell r="D216" t="str">
            <v>Mig_INUK</v>
          </cell>
          <cell r="E216" t="str">
            <v>All</v>
          </cell>
          <cell r="F216">
            <v>4287.3543341808809</v>
          </cell>
          <cell r="G216">
            <v>4287.35433418088</v>
          </cell>
          <cell r="H216">
            <v>4287.3543341808791</v>
          </cell>
          <cell r="I216">
            <v>4287.35433418088</v>
          </cell>
          <cell r="J216">
            <v>4287.3543341808818</v>
          </cell>
          <cell r="K216">
            <v>4287.3543341808781</v>
          </cell>
          <cell r="L216">
            <v>4287.35433418088</v>
          </cell>
          <cell r="M216">
            <v>4287.3543341808791</v>
          </cell>
          <cell r="N216">
            <v>4287.3543341808818</v>
          </cell>
          <cell r="O216">
            <v>4287.3543341808791</v>
          </cell>
          <cell r="P216">
            <v>4287.35433418088</v>
          </cell>
          <cell r="Q216">
            <v>4287.3543341808818</v>
          </cell>
          <cell r="R216">
            <v>4287.3543341808781</v>
          </cell>
          <cell r="S216">
            <v>4287.3543341808791</v>
          </cell>
          <cell r="T216">
            <v>4287.35433418088</v>
          </cell>
          <cell r="U216">
            <v>4287.3543341808818</v>
          </cell>
          <cell r="V216">
            <v>4287.35433418088</v>
          </cell>
          <cell r="W216">
            <v>4287.35433418088</v>
          </cell>
          <cell r="X216">
            <v>4287.3543341808791</v>
          </cell>
          <cell r="Y216">
            <v>4287.3543341808809</v>
          </cell>
          <cell r="Z216">
            <v>4287.35433418088</v>
          </cell>
          <cell r="AA216">
            <v>4287.35433418088</v>
          </cell>
          <cell r="AB216">
            <v>4287.3543341808781</v>
          </cell>
          <cell r="AC216">
            <v>4287.3543341808781</v>
          </cell>
          <cell r="AD216">
            <v>4287.3543341808791</v>
          </cell>
        </row>
        <row r="217">
          <cell r="A217">
            <v>545</v>
          </cell>
          <cell r="B217" t="str">
            <v>Blae</v>
          </cell>
          <cell r="C217" t="str">
            <v>Flow</v>
          </cell>
          <cell r="D217" t="str">
            <v>Mig_INUK</v>
          </cell>
          <cell r="E217" t="str">
            <v>All</v>
          </cell>
          <cell r="F217">
            <v>1595.8953970168197</v>
          </cell>
          <cell r="G217">
            <v>1595.89539701682</v>
          </cell>
          <cell r="H217">
            <v>1595.8953970168197</v>
          </cell>
          <cell r="I217">
            <v>1595.8953970168204</v>
          </cell>
          <cell r="J217">
            <v>1595.8953970168204</v>
          </cell>
          <cell r="K217">
            <v>1595.8953970168204</v>
          </cell>
          <cell r="L217">
            <v>1595.89539701682</v>
          </cell>
          <cell r="M217">
            <v>1595.8953970168202</v>
          </cell>
          <cell r="N217">
            <v>1595.8953970168209</v>
          </cell>
          <cell r="O217">
            <v>1595.8953970168195</v>
          </cell>
          <cell r="P217">
            <v>1595.89539701682</v>
          </cell>
          <cell r="Q217">
            <v>1595.8953970168197</v>
          </cell>
          <cell r="R217">
            <v>1595.8953970168197</v>
          </cell>
          <cell r="S217">
            <v>1595.89539701682</v>
          </cell>
          <cell r="T217">
            <v>1595.8953970168195</v>
          </cell>
          <cell r="U217">
            <v>1595.8953970168195</v>
          </cell>
          <cell r="V217">
            <v>1595.8953970168197</v>
          </cell>
          <cell r="W217">
            <v>1595.89539701682</v>
          </cell>
          <cell r="X217">
            <v>1595.89539701682</v>
          </cell>
          <cell r="Y217">
            <v>1595.8953970168202</v>
          </cell>
          <cell r="Z217">
            <v>1595.89539701682</v>
          </cell>
          <cell r="AA217">
            <v>1595.8953970168195</v>
          </cell>
          <cell r="AB217">
            <v>1595.8953970168197</v>
          </cell>
          <cell r="AC217">
            <v>1595.89539701682</v>
          </cell>
          <cell r="AD217">
            <v>1595.8953970168204</v>
          </cell>
        </row>
        <row r="218">
          <cell r="A218">
            <v>546</v>
          </cell>
          <cell r="B218" t="str">
            <v>Torf</v>
          </cell>
          <cell r="C218" t="str">
            <v>Flow</v>
          </cell>
          <cell r="D218" t="str">
            <v>Mig_INUK</v>
          </cell>
          <cell r="E218" t="str">
            <v>All</v>
          </cell>
          <cell r="F218">
            <v>2287.0122475781782</v>
          </cell>
          <cell r="G218">
            <v>2287.0122475781804</v>
          </cell>
          <cell r="H218">
            <v>2287.0122475781809</v>
          </cell>
          <cell r="I218">
            <v>2287.0122475781804</v>
          </cell>
          <cell r="J218">
            <v>2287.01224757818</v>
          </cell>
          <cell r="K218">
            <v>2287.0122475781795</v>
          </cell>
          <cell r="L218">
            <v>2287.0122475781791</v>
          </cell>
          <cell r="M218">
            <v>2287.0122475781791</v>
          </cell>
          <cell r="N218">
            <v>2287.0122475781795</v>
          </cell>
          <cell r="O218">
            <v>2287.01224757818</v>
          </cell>
          <cell r="P218">
            <v>2287.0122475781809</v>
          </cell>
          <cell r="Q218">
            <v>2287.01224757818</v>
          </cell>
          <cell r="R218">
            <v>2287.0122475781804</v>
          </cell>
          <cell r="S218">
            <v>2287.01224757818</v>
          </cell>
          <cell r="T218">
            <v>2287.01224757818</v>
          </cell>
          <cell r="U218">
            <v>2287.01224757818</v>
          </cell>
          <cell r="V218">
            <v>2287.01224757818</v>
          </cell>
          <cell r="W218">
            <v>2287.0122475781804</v>
          </cell>
          <cell r="X218">
            <v>2287.0122475781809</v>
          </cell>
          <cell r="Y218">
            <v>2287.0122475781809</v>
          </cell>
          <cell r="Z218">
            <v>2287.0122475781809</v>
          </cell>
          <cell r="AA218">
            <v>2287.01224757818</v>
          </cell>
          <cell r="AB218">
            <v>2287.0122475781791</v>
          </cell>
          <cell r="AC218">
            <v>2287.0122475781809</v>
          </cell>
          <cell r="AD218">
            <v>2287.01224757818</v>
          </cell>
        </row>
        <row r="219">
          <cell r="A219">
            <v>548</v>
          </cell>
          <cell r="B219" t="str">
            <v>Monm</v>
          </cell>
          <cell r="C219" t="str">
            <v>Flow</v>
          </cell>
          <cell r="D219" t="str">
            <v>Mig_INUK</v>
          </cell>
          <cell r="E219" t="str">
            <v>All</v>
          </cell>
          <cell r="F219">
            <v>4045.1593211101781</v>
          </cell>
          <cell r="G219">
            <v>4045.1593211101808</v>
          </cell>
          <cell r="H219">
            <v>4045.1593211101813</v>
          </cell>
          <cell r="I219">
            <v>4045.1593211101822</v>
          </cell>
          <cell r="J219">
            <v>4045.1593211101808</v>
          </cell>
          <cell r="K219">
            <v>4045.1593211101808</v>
          </cell>
          <cell r="L219">
            <v>4045.1593211101799</v>
          </cell>
          <cell r="M219">
            <v>4045.1593211101799</v>
          </cell>
          <cell r="N219">
            <v>4045.1593211101808</v>
          </cell>
          <cell r="O219">
            <v>4045.1593211101799</v>
          </cell>
          <cell r="P219">
            <v>4045.1593211101799</v>
          </cell>
          <cell r="Q219">
            <v>4045.1593211101799</v>
          </cell>
          <cell r="R219">
            <v>4045.1593211101781</v>
          </cell>
          <cell r="S219">
            <v>4045.1593211101804</v>
          </cell>
          <cell r="T219">
            <v>4045.1593211101817</v>
          </cell>
          <cell r="U219">
            <v>4045.1593211101804</v>
          </cell>
          <cell r="V219">
            <v>4045.159321110179</v>
          </cell>
          <cell r="W219">
            <v>4045.159321110179</v>
          </cell>
          <cell r="X219">
            <v>4045.159321110179</v>
          </cell>
          <cell r="Y219">
            <v>4045.1593211101799</v>
          </cell>
          <cell r="Z219">
            <v>4045.1593211101781</v>
          </cell>
          <cell r="AA219">
            <v>4045.1593211101799</v>
          </cell>
          <cell r="AB219">
            <v>4045.1593211101804</v>
          </cell>
          <cell r="AC219">
            <v>4045.1593211101804</v>
          </cell>
          <cell r="AD219">
            <v>4045.159321110179</v>
          </cell>
        </row>
        <row r="220">
          <cell r="A220">
            <v>550</v>
          </cell>
          <cell r="B220" t="str">
            <v>Newp</v>
          </cell>
          <cell r="C220" t="str">
            <v>Flow</v>
          </cell>
          <cell r="D220" t="str">
            <v>Mig_INUK</v>
          </cell>
          <cell r="E220" t="str">
            <v>All</v>
          </cell>
          <cell r="F220">
            <v>5014.6828988696379</v>
          </cell>
          <cell r="G220">
            <v>5014.6828988696398</v>
          </cell>
          <cell r="H220">
            <v>5014.6828988696388</v>
          </cell>
          <cell r="I220">
            <v>5014.6828988696388</v>
          </cell>
          <cell r="J220">
            <v>5014.6828988696416</v>
          </cell>
          <cell r="K220">
            <v>5014.6828988696379</v>
          </cell>
          <cell r="L220">
            <v>5014.6828988696379</v>
          </cell>
          <cell r="M220">
            <v>5014.6828988696398</v>
          </cell>
          <cell r="N220">
            <v>5014.6828988696398</v>
          </cell>
          <cell r="O220">
            <v>5014.6828988696416</v>
          </cell>
          <cell r="P220">
            <v>5014.6828988696416</v>
          </cell>
          <cell r="Q220">
            <v>5014.6828988696398</v>
          </cell>
          <cell r="R220">
            <v>5014.6828988696388</v>
          </cell>
          <cell r="S220">
            <v>5014.6828988696398</v>
          </cell>
          <cell r="T220">
            <v>5014.6828988696398</v>
          </cell>
          <cell r="U220">
            <v>5014.6828988696398</v>
          </cell>
          <cell r="V220">
            <v>5014.6828988696388</v>
          </cell>
          <cell r="W220">
            <v>5014.6828988696416</v>
          </cell>
          <cell r="X220">
            <v>5014.6828988696379</v>
          </cell>
          <cell r="Y220">
            <v>5014.6828988696425</v>
          </cell>
          <cell r="Z220">
            <v>5014.6828988696416</v>
          </cell>
          <cell r="AA220">
            <v>5014.6828988696398</v>
          </cell>
          <cell r="AB220">
            <v>5014.6828988696398</v>
          </cell>
          <cell r="AC220">
            <v>5014.6828988696379</v>
          </cell>
          <cell r="AD220">
            <v>5014.6828988696398</v>
          </cell>
        </row>
        <row r="221">
          <cell r="A221">
            <v>552</v>
          </cell>
          <cell r="B221" t="str">
            <v>Card</v>
          </cell>
          <cell r="C221" t="str">
            <v>Flow</v>
          </cell>
          <cell r="D221" t="str">
            <v>Mig_INUK</v>
          </cell>
          <cell r="E221" t="str">
            <v>All</v>
          </cell>
          <cell r="F221">
            <v>18787.069536947609</v>
          </cell>
          <cell r="G221">
            <v>18787.069536947594</v>
          </cell>
          <cell r="H221">
            <v>18787.069536947605</v>
          </cell>
          <cell r="I221">
            <v>18787.069536947602</v>
          </cell>
          <cell r="J221">
            <v>18787.069536947602</v>
          </cell>
          <cell r="K221">
            <v>18787.069536947594</v>
          </cell>
          <cell r="L221">
            <v>18787.069536947602</v>
          </cell>
          <cell r="M221">
            <v>18787.069536947598</v>
          </cell>
          <cell r="N221">
            <v>18787.069536947613</v>
          </cell>
          <cell r="O221">
            <v>18787.069536947594</v>
          </cell>
          <cell r="P221">
            <v>18787.069536947602</v>
          </cell>
          <cell r="Q221">
            <v>18787.069536947594</v>
          </cell>
          <cell r="R221">
            <v>18787.069536947598</v>
          </cell>
          <cell r="S221">
            <v>18787.069536947602</v>
          </cell>
          <cell r="T221">
            <v>18787.069536947602</v>
          </cell>
          <cell r="U221">
            <v>18787.069536947602</v>
          </cell>
          <cell r="V221">
            <v>18787.069536947594</v>
          </cell>
          <cell r="W221">
            <v>18787.069536947605</v>
          </cell>
          <cell r="X221">
            <v>18787.069536947594</v>
          </cell>
          <cell r="Y221">
            <v>18787.069536947609</v>
          </cell>
          <cell r="Z221">
            <v>18787.069536947602</v>
          </cell>
          <cell r="AA221">
            <v>18787.069536947594</v>
          </cell>
          <cell r="AB221">
            <v>18787.069536947602</v>
          </cell>
          <cell r="AC221">
            <v>18787.069536947605</v>
          </cell>
          <cell r="AD221">
            <v>18787.069536947602</v>
          </cell>
        </row>
        <row r="222">
          <cell r="A222">
            <v>512</v>
          </cell>
          <cell r="B222" t="str">
            <v>IOA</v>
          </cell>
          <cell r="C222" t="str">
            <v>Flow</v>
          </cell>
          <cell r="D222" t="str">
            <v>Mig_Net</v>
          </cell>
          <cell r="E222" t="str">
            <v>UK</v>
          </cell>
          <cell r="F222">
            <v>29.462585690679589</v>
          </cell>
          <cell r="G222">
            <v>29.462585690679589</v>
          </cell>
          <cell r="H222">
            <v>29.46258569067777</v>
          </cell>
          <cell r="I222">
            <v>29.462585690680044</v>
          </cell>
          <cell r="J222">
            <v>29.462585690680953</v>
          </cell>
          <cell r="K222">
            <v>29.462585690679589</v>
          </cell>
          <cell r="L222">
            <v>29.462585690680044</v>
          </cell>
          <cell r="M222">
            <v>29.462585690680498</v>
          </cell>
          <cell r="N222">
            <v>29.462585690680498</v>
          </cell>
          <cell r="O222">
            <v>29.462585690680953</v>
          </cell>
          <cell r="P222">
            <v>29.462585690680044</v>
          </cell>
          <cell r="Q222">
            <v>29.462585690680498</v>
          </cell>
          <cell r="R222">
            <v>29.462585690680498</v>
          </cell>
          <cell r="S222">
            <v>29.462585690679589</v>
          </cell>
          <cell r="T222">
            <v>29.462585690680044</v>
          </cell>
          <cell r="U222">
            <v>29.462585690678679</v>
          </cell>
          <cell r="V222">
            <v>29.462585690679134</v>
          </cell>
          <cell r="W222">
            <v>29.462585690680953</v>
          </cell>
          <cell r="X222">
            <v>29.462585690678679</v>
          </cell>
          <cell r="Y222">
            <v>29.462585690679589</v>
          </cell>
          <cell r="Z222">
            <v>29.462585690680953</v>
          </cell>
          <cell r="AA222">
            <v>29.462585690680498</v>
          </cell>
          <cell r="AB222">
            <v>29.462585690679589</v>
          </cell>
          <cell r="AC222">
            <v>29.462585690680044</v>
          </cell>
          <cell r="AD222">
            <v>29.462585690679134</v>
          </cell>
        </row>
        <row r="223">
          <cell r="A223">
            <v>514</v>
          </cell>
          <cell r="B223" t="str">
            <v>Gwyn</v>
          </cell>
          <cell r="C223" t="str">
            <v>Flow</v>
          </cell>
          <cell r="D223" t="str">
            <v>Mig_Net</v>
          </cell>
          <cell r="E223" t="str">
            <v>UK</v>
          </cell>
          <cell r="F223">
            <v>54.184206332561189</v>
          </cell>
          <cell r="G223">
            <v>54.184206332557551</v>
          </cell>
          <cell r="H223">
            <v>54.184206332563917</v>
          </cell>
          <cell r="I223">
            <v>54.18420633255846</v>
          </cell>
          <cell r="J223">
            <v>54.184206332564827</v>
          </cell>
          <cell r="K223">
            <v>54.18420633255846</v>
          </cell>
          <cell r="L223">
            <v>54.18420633255846</v>
          </cell>
          <cell r="M223">
            <v>54.18420633255937</v>
          </cell>
          <cell r="N223">
            <v>54.184206332562098</v>
          </cell>
          <cell r="O223">
            <v>54.184206332562098</v>
          </cell>
          <cell r="P223">
            <v>54.18420633255937</v>
          </cell>
          <cell r="Q223">
            <v>54.184206332561189</v>
          </cell>
          <cell r="R223">
            <v>54.184206332556641</v>
          </cell>
          <cell r="S223">
            <v>54.184206332560279</v>
          </cell>
          <cell r="T223">
            <v>54.184206332562098</v>
          </cell>
          <cell r="U223">
            <v>54.18420633255937</v>
          </cell>
          <cell r="V223">
            <v>54.184206332560279</v>
          </cell>
          <cell r="W223">
            <v>54.18420633255846</v>
          </cell>
          <cell r="X223">
            <v>54.184206332560279</v>
          </cell>
          <cell r="Y223">
            <v>54.184206332556641</v>
          </cell>
          <cell r="Z223">
            <v>54.184206332561189</v>
          </cell>
          <cell r="AA223">
            <v>54.184206332561189</v>
          </cell>
          <cell r="AB223">
            <v>54.184206332555732</v>
          </cell>
          <cell r="AC223">
            <v>54.184206332562098</v>
          </cell>
          <cell r="AD223">
            <v>54.184206332554822</v>
          </cell>
        </row>
        <row r="224">
          <cell r="A224">
            <v>516</v>
          </cell>
          <cell r="B224" t="str">
            <v>Conwy</v>
          </cell>
          <cell r="C224" t="str">
            <v>Flow</v>
          </cell>
          <cell r="D224" t="str">
            <v>Mig_Net</v>
          </cell>
          <cell r="E224" t="str">
            <v>UK</v>
          </cell>
          <cell r="F224">
            <v>539.80718552904</v>
          </cell>
          <cell r="G224">
            <v>539.80718552904</v>
          </cell>
          <cell r="H224">
            <v>539.80718552904182</v>
          </cell>
          <cell r="I224">
            <v>539.80718552903909</v>
          </cell>
          <cell r="J224">
            <v>539.80718552903818</v>
          </cell>
          <cell r="K224">
            <v>539.80718552903909</v>
          </cell>
          <cell r="L224">
            <v>539.80718552904091</v>
          </cell>
          <cell r="M224">
            <v>539.80718552904</v>
          </cell>
          <cell r="N224">
            <v>539.80718552904182</v>
          </cell>
          <cell r="O224">
            <v>539.80718552904</v>
          </cell>
          <cell r="P224">
            <v>539.80718552904091</v>
          </cell>
          <cell r="Q224">
            <v>539.80718552904</v>
          </cell>
          <cell r="R224">
            <v>539.80718552904</v>
          </cell>
          <cell r="S224">
            <v>539.80718552903545</v>
          </cell>
          <cell r="T224">
            <v>539.80718552903909</v>
          </cell>
          <cell r="U224">
            <v>539.80718552904182</v>
          </cell>
          <cell r="V224">
            <v>539.80718552903909</v>
          </cell>
          <cell r="W224">
            <v>539.80718552904</v>
          </cell>
          <cell r="X224">
            <v>539.80718552904</v>
          </cell>
          <cell r="Y224">
            <v>539.80718552903909</v>
          </cell>
          <cell r="Z224">
            <v>539.80718552903818</v>
          </cell>
          <cell r="AA224">
            <v>539.80718552903818</v>
          </cell>
          <cell r="AB224">
            <v>539.80718552904091</v>
          </cell>
          <cell r="AC224">
            <v>539.80718552904091</v>
          </cell>
          <cell r="AD224">
            <v>539.80718552903818</v>
          </cell>
        </row>
        <row r="225">
          <cell r="A225">
            <v>518</v>
          </cell>
          <cell r="B225" t="str">
            <v>Denb</v>
          </cell>
          <cell r="C225" t="str">
            <v>Flow</v>
          </cell>
          <cell r="D225" t="str">
            <v>Mig_Net</v>
          </cell>
          <cell r="E225" t="str">
            <v>UK</v>
          </cell>
          <cell r="F225">
            <v>394.14820322409923</v>
          </cell>
          <cell r="G225">
            <v>394.14820322409923</v>
          </cell>
          <cell r="H225">
            <v>394.14820322410014</v>
          </cell>
          <cell r="I225">
            <v>394.14820322410105</v>
          </cell>
          <cell r="J225">
            <v>394.14820322409923</v>
          </cell>
          <cell r="K225">
            <v>394.14820322409832</v>
          </cell>
          <cell r="L225">
            <v>394.14820322409923</v>
          </cell>
          <cell r="M225">
            <v>394.14820322410105</v>
          </cell>
          <cell r="N225">
            <v>394.14820322409923</v>
          </cell>
          <cell r="O225">
            <v>394.14820322410196</v>
          </cell>
          <cell r="P225">
            <v>394.14820322409923</v>
          </cell>
          <cell r="Q225">
            <v>394.14820322409923</v>
          </cell>
          <cell r="R225">
            <v>394.14820322410014</v>
          </cell>
          <cell r="S225">
            <v>394.14820322409741</v>
          </cell>
          <cell r="T225">
            <v>394.14820322410196</v>
          </cell>
          <cell r="U225">
            <v>394.14820322410014</v>
          </cell>
          <cell r="V225">
            <v>394.14820322409832</v>
          </cell>
          <cell r="W225">
            <v>394.14820322410105</v>
          </cell>
          <cell r="X225">
            <v>394.14820322410105</v>
          </cell>
          <cell r="Y225">
            <v>394.14820322409832</v>
          </cell>
          <cell r="Z225">
            <v>394.14820322409878</v>
          </cell>
          <cell r="AA225">
            <v>394.14820322410105</v>
          </cell>
          <cell r="AB225">
            <v>394.14820322409741</v>
          </cell>
          <cell r="AC225">
            <v>394.14820322409923</v>
          </cell>
          <cell r="AD225">
            <v>394.14820322409923</v>
          </cell>
        </row>
        <row r="226">
          <cell r="A226">
            <v>520</v>
          </cell>
          <cell r="B226" t="str">
            <v>Flint</v>
          </cell>
          <cell r="C226" t="str">
            <v>Flow</v>
          </cell>
          <cell r="D226" t="str">
            <v>Mig_Net</v>
          </cell>
          <cell r="E226" t="str">
            <v>UK</v>
          </cell>
          <cell r="F226">
            <v>-113.83183528094105</v>
          </cell>
          <cell r="G226">
            <v>-113.8318352809365</v>
          </cell>
          <cell r="H226">
            <v>-113.8318352809365</v>
          </cell>
          <cell r="I226">
            <v>-113.83183528093832</v>
          </cell>
          <cell r="J226">
            <v>-113.83183528094196</v>
          </cell>
          <cell r="K226">
            <v>-113.83183528094105</v>
          </cell>
          <cell r="L226">
            <v>-113.83183528093923</v>
          </cell>
          <cell r="M226">
            <v>-113.83183528093923</v>
          </cell>
          <cell r="N226">
            <v>-113.8318352809365</v>
          </cell>
          <cell r="O226">
            <v>-113.83183528094014</v>
          </cell>
          <cell r="P226">
            <v>-113.83183528093832</v>
          </cell>
          <cell r="Q226">
            <v>-113.83183528094105</v>
          </cell>
          <cell r="R226">
            <v>-113.83183528094287</v>
          </cell>
          <cell r="S226">
            <v>-113.83183528093923</v>
          </cell>
          <cell r="T226">
            <v>-113.83183528094014</v>
          </cell>
          <cell r="U226">
            <v>-113.83183528093832</v>
          </cell>
          <cell r="V226">
            <v>-113.83183528094014</v>
          </cell>
          <cell r="W226">
            <v>-113.83183528093832</v>
          </cell>
          <cell r="X226">
            <v>-113.8318352809456</v>
          </cell>
          <cell r="Y226">
            <v>-113.83183528093741</v>
          </cell>
          <cell r="Z226">
            <v>-113.83183528093923</v>
          </cell>
          <cell r="AA226">
            <v>-113.83183528093923</v>
          </cell>
          <cell r="AB226">
            <v>-113.83183528094014</v>
          </cell>
          <cell r="AC226">
            <v>-113.83183528094014</v>
          </cell>
          <cell r="AD226">
            <v>-113.83183528094105</v>
          </cell>
        </row>
        <row r="227">
          <cell r="A227">
            <v>522</v>
          </cell>
          <cell r="B227" t="str">
            <v>Wrex</v>
          </cell>
          <cell r="C227" t="str">
            <v>Flow</v>
          </cell>
          <cell r="D227" t="str">
            <v>Mig_Net</v>
          </cell>
          <cell r="E227" t="str">
            <v>UK</v>
          </cell>
          <cell r="F227">
            <v>165.70063839321938</v>
          </cell>
          <cell r="G227">
            <v>165.70063839321983</v>
          </cell>
          <cell r="H227">
            <v>165.70063839321938</v>
          </cell>
          <cell r="I227">
            <v>165.70063839321847</v>
          </cell>
          <cell r="J227">
            <v>165.70063839321983</v>
          </cell>
          <cell r="K227">
            <v>165.70063839322029</v>
          </cell>
          <cell r="L227">
            <v>165.70063839322211</v>
          </cell>
          <cell r="M227">
            <v>165.7006383932212</v>
          </cell>
          <cell r="N227">
            <v>165.70063839321892</v>
          </cell>
          <cell r="O227">
            <v>165.70063839322029</v>
          </cell>
          <cell r="P227">
            <v>165.70063839322029</v>
          </cell>
          <cell r="Q227">
            <v>165.70063839321847</v>
          </cell>
          <cell r="R227">
            <v>165.70063839321938</v>
          </cell>
          <cell r="S227">
            <v>165.70063839321983</v>
          </cell>
          <cell r="T227">
            <v>165.70063839321892</v>
          </cell>
          <cell r="U227">
            <v>165.7006383932212</v>
          </cell>
          <cell r="V227">
            <v>165.70063839322029</v>
          </cell>
          <cell r="W227">
            <v>165.70063839322029</v>
          </cell>
          <cell r="X227">
            <v>165.70063839322029</v>
          </cell>
          <cell r="Y227">
            <v>165.70063839322165</v>
          </cell>
          <cell r="Z227">
            <v>165.70063839322029</v>
          </cell>
          <cell r="AA227">
            <v>165.70063839322029</v>
          </cell>
          <cell r="AB227">
            <v>165.70063839321938</v>
          </cell>
          <cell r="AC227">
            <v>165.70063839321892</v>
          </cell>
          <cell r="AD227">
            <v>165.70063839321938</v>
          </cell>
        </row>
        <row r="228">
          <cell r="A228">
            <v>524</v>
          </cell>
          <cell r="B228" t="str">
            <v>Powys</v>
          </cell>
          <cell r="C228" t="str">
            <v>Flow</v>
          </cell>
          <cell r="D228" t="str">
            <v>Mig_Net</v>
          </cell>
          <cell r="E228" t="str">
            <v>UK</v>
          </cell>
          <cell r="F228">
            <v>463.25837982685607</v>
          </cell>
          <cell r="G228">
            <v>463.25837982686153</v>
          </cell>
          <cell r="H228">
            <v>463.25837982685789</v>
          </cell>
          <cell r="I228">
            <v>463.2583798268588</v>
          </cell>
          <cell r="J228">
            <v>463.25837982686062</v>
          </cell>
          <cell r="K228">
            <v>463.2583798268588</v>
          </cell>
          <cell r="L228">
            <v>463.25837982686153</v>
          </cell>
          <cell r="M228">
            <v>463.25837982686244</v>
          </cell>
          <cell r="N228">
            <v>463.25837982685971</v>
          </cell>
          <cell r="O228">
            <v>463.25837982686335</v>
          </cell>
          <cell r="P228">
            <v>463.25837982685698</v>
          </cell>
          <cell r="Q228">
            <v>463.25837982686244</v>
          </cell>
          <cell r="R228">
            <v>463.25837982686062</v>
          </cell>
          <cell r="S228">
            <v>463.2583798268588</v>
          </cell>
          <cell r="T228">
            <v>463.25837982685971</v>
          </cell>
          <cell r="U228">
            <v>463.25837982685607</v>
          </cell>
          <cell r="V228">
            <v>463.25837982685971</v>
          </cell>
          <cell r="W228">
            <v>463.25837982686062</v>
          </cell>
          <cell r="X228">
            <v>463.25837982686244</v>
          </cell>
          <cell r="Y228">
            <v>463.25837982686244</v>
          </cell>
          <cell r="Z228">
            <v>463.25837982686426</v>
          </cell>
          <cell r="AA228">
            <v>463.2583798268588</v>
          </cell>
          <cell r="AB228">
            <v>463.25837982685971</v>
          </cell>
          <cell r="AC228">
            <v>463.25837982686062</v>
          </cell>
          <cell r="AD228">
            <v>463.25837982686062</v>
          </cell>
        </row>
        <row r="229">
          <cell r="A229">
            <v>526</v>
          </cell>
          <cell r="B229" t="str">
            <v>Cere</v>
          </cell>
          <cell r="C229" t="str">
            <v>Flow</v>
          </cell>
          <cell r="D229" t="str">
            <v>Mig_Net</v>
          </cell>
          <cell r="E229" t="str">
            <v>UK</v>
          </cell>
          <cell r="F229">
            <v>77.411445579380597</v>
          </cell>
          <cell r="G229">
            <v>77.411445579380597</v>
          </cell>
          <cell r="H229">
            <v>77.41144557937605</v>
          </cell>
          <cell r="I229">
            <v>77.411445579384235</v>
          </cell>
          <cell r="J229">
            <v>77.411445579380597</v>
          </cell>
          <cell r="K229">
            <v>77.411445579379688</v>
          </cell>
          <cell r="L229">
            <v>77.411445579379688</v>
          </cell>
          <cell r="M229">
            <v>77.411445579378778</v>
          </cell>
          <cell r="N229">
            <v>77.411445579379688</v>
          </cell>
          <cell r="O229">
            <v>77.411445579378778</v>
          </cell>
          <cell r="P229">
            <v>77.411445579380597</v>
          </cell>
          <cell r="Q229">
            <v>77.411445579376959</v>
          </cell>
          <cell r="R229">
            <v>77.411445579376959</v>
          </cell>
          <cell r="S229">
            <v>77.411445579382416</v>
          </cell>
          <cell r="T229">
            <v>77.411445579376959</v>
          </cell>
          <cell r="U229">
            <v>77.411445579378778</v>
          </cell>
          <cell r="V229">
            <v>77.411445579378778</v>
          </cell>
          <cell r="W229">
            <v>77.411445579380597</v>
          </cell>
          <cell r="X229">
            <v>77.411445579381507</v>
          </cell>
          <cell r="Y229">
            <v>77.411445579376959</v>
          </cell>
          <cell r="Z229">
            <v>77.411445579378778</v>
          </cell>
          <cell r="AA229">
            <v>77.411445579380597</v>
          </cell>
          <cell r="AB229">
            <v>77.411445579381507</v>
          </cell>
          <cell r="AC229">
            <v>77.411445579377869</v>
          </cell>
          <cell r="AD229">
            <v>77.411445579376959</v>
          </cell>
        </row>
        <row r="230">
          <cell r="A230">
            <v>528</v>
          </cell>
          <cell r="B230" t="str">
            <v>Pemb</v>
          </cell>
          <cell r="C230" t="str">
            <v>Flow</v>
          </cell>
          <cell r="D230" t="str">
            <v>Mig_Net</v>
          </cell>
          <cell r="E230" t="str">
            <v>UK</v>
          </cell>
          <cell r="F230">
            <v>299.22697565303952</v>
          </cell>
          <cell r="G230">
            <v>299.22697565304043</v>
          </cell>
          <cell r="H230">
            <v>299.22697565304179</v>
          </cell>
          <cell r="I230">
            <v>299.22697565304134</v>
          </cell>
          <cell r="J230">
            <v>299.22697565304043</v>
          </cell>
          <cell r="K230">
            <v>299.22697565304088</v>
          </cell>
          <cell r="L230">
            <v>299.22697565303815</v>
          </cell>
          <cell r="M230">
            <v>299.22697565303861</v>
          </cell>
          <cell r="N230">
            <v>299.22697565303861</v>
          </cell>
          <cell r="O230">
            <v>299.22697565303997</v>
          </cell>
          <cell r="P230">
            <v>299.22697565303861</v>
          </cell>
          <cell r="Q230">
            <v>299.22697565303906</v>
          </cell>
          <cell r="R230">
            <v>299.22697565303997</v>
          </cell>
          <cell r="S230">
            <v>299.22697565304043</v>
          </cell>
          <cell r="T230">
            <v>299.22697565303952</v>
          </cell>
          <cell r="U230">
            <v>299.22697565304088</v>
          </cell>
          <cell r="V230">
            <v>299.22697565304134</v>
          </cell>
          <cell r="W230">
            <v>299.22697565304088</v>
          </cell>
          <cell r="X230">
            <v>299.22697565304043</v>
          </cell>
          <cell r="Y230">
            <v>299.22697565303997</v>
          </cell>
          <cell r="Z230">
            <v>299.22697565303906</v>
          </cell>
          <cell r="AA230">
            <v>299.22697565303952</v>
          </cell>
          <cell r="AB230">
            <v>299.22697565303997</v>
          </cell>
          <cell r="AC230">
            <v>299.22697565304043</v>
          </cell>
          <cell r="AD230">
            <v>299.22697565304134</v>
          </cell>
        </row>
        <row r="231">
          <cell r="A231">
            <v>530</v>
          </cell>
          <cell r="B231" t="str">
            <v>Carm</v>
          </cell>
          <cell r="C231" t="str">
            <v>Flow</v>
          </cell>
          <cell r="D231" t="str">
            <v>Mig_Net</v>
          </cell>
          <cell r="E231" t="str">
            <v>UK</v>
          </cell>
          <cell r="F231">
            <v>791.49934305060196</v>
          </cell>
          <cell r="G231">
            <v>791.49934305059924</v>
          </cell>
          <cell r="H231">
            <v>791.49934305059924</v>
          </cell>
          <cell r="I231">
            <v>791.49934305060015</v>
          </cell>
          <cell r="J231">
            <v>791.49934305060015</v>
          </cell>
          <cell r="K231">
            <v>791.49934305060196</v>
          </cell>
          <cell r="L231">
            <v>791.49934305059924</v>
          </cell>
          <cell r="M231">
            <v>791.49934305059924</v>
          </cell>
          <cell r="N231">
            <v>791.49934305060106</v>
          </cell>
          <cell r="O231">
            <v>791.49934305060015</v>
          </cell>
          <cell r="P231">
            <v>791.49934305060196</v>
          </cell>
          <cell r="Q231">
            <v>791.49934305059924</v>
          </cell>
          <cell r="R231">
            <v>791.49934305059469</v>
          </cell>
          <cell r="S231">
            <v>791.49934305059742</v>
          </cell>
          <cell r="T231">
            <v>791.49934305059833</v>
          </cell>
          <cell r="U231">
            <v>791.49934305060015</v>
          </cell>
          <cell r="V231">
            <v>791.49934305060015</v>
          </cell>
          <cell r="W231">
            <v>791.49934305060378</v>
          </cell>
          <cell r="X231">
            <v>791.49934305060015</v>
          </cell>
          <cell r="Y231">
            <v>791.49934305060015</v>
          </cell>
          <cell r="Z231">
            <v>791.49934305059742</v>
          </cell>
          <cell r="AA231">
            <v>791.49934305060015</v>
          </cell>
          <cell r="AB231">
            <v>791.49934305059833</v>
          </cell>
          <cell r="AC231">
            <v>791.49934305060015</v>
          </cell>
          <cell r="AD231">
            <v>791.49934305059742</v>
          </cell>
        </row>
        <row r="232">
          <cell r="A232">
            <v>532</v>
          </cell>
          <cell r="B232" t="str">
            <v>Swan</v>
          </cell>
          <cell r="C232" t="str">
            <v>Flow</v>
          </cell>
          <cell r="D232" t="str">
            <v>Mig_Net</v>
          </cell>
          <cell r="E232" t="str">
            <v>UK</v>
          </cell>
          <cell r="F232">
            <v>160.23315947657284</v>
          </cell>
          <cell r="G232">
            <v>160.23315947658011</v>
          </cell>
          <cell r="H232">
            <v>160.23315947658921</v>
          </cell>
          <cell r="I232">
            <v>160.23315947657647</v>
          </cell>
          <cell r="J232">
            <v>160.23315947658739</v>
          </cell>
          <cell r="K232">
            <v>160.23315947658011</v>
          </cell>
          <cell r="L232">
            <v>160.23315947658193</v>
          </cell>
          <cell r="M232">
            <v>160.23315947658011</v>
          </cell>
          <cell r="N232">
            <v>160.23315947658011</v>
          </cell>
          <cell r="O232">
            <v>160.23315947658375</v>
          </cell>
          <cell r="P232">
            <v>160.23315947657647</v>
          </cell>
          <cell r="Q232">
            <v>160.23315947658193</v>
          </cell>
          <cell r="R232">
            <v>160.23315947658193</v>
          </cell>
          <cell r="S232">
            <v>160.23315947658557</v>
          </cell>
          <cell r="T232">
            <v>160.23315947657647</v>
          </cell>
          <cell r="U232">
            <v>160.23315947658193</v>
          </cell>
          <cell r="V232">
            <v>160.23315947658193</v>
          </cell>
          <cell r="W232">
            <v>160.23315947658557</v>
          </cell>
          <cell r="X232">
            <v>160.23315947658193</v>
          </cell>
          <cell r="Y232">
            <v>160.23315947657466</v>
          </cell>
          <cell r="Z232">
            <v>160.23315947657829</v>
          </cell>
          <cell r="AA232">
            <v>160.23315947658375</v>
          </cell>
          <cell r="AB232">
            <v>160.23315947658375</v>
          </cell>
          <cell r="AC232">
            <v>160.23315947658193</v>
          </cell>
          <cell r="AD232">
            <v>160.23315947658193</v>
          </cell>
        </row>
        <row r="233">
          <cell r="A233">
            <v>534</v>
          </cell>
          <cell r="B233" t="str">
            <v>NPT</v>
          </cell>
          <cell r="C233" t="str">
            <v>Flow</v>
          </cell>
          <cell r="D233" t="str">
            <v>Mig_Net</v>
          </cell>
          <cell r="E233" t="str">
            <v>UK</v>
          </cell>
          <cell r="F233">
            <v>200.84934202443947</v>
          </cell>
          <cell r="G233">
            <v>200.84934202443901</v>
          </cell>
          <cell r="H233">
            <v>200.84934202444174</v>
          </cell>
          <cell r="I233">
            <v>200.84934202444083</v>
          </cell>
          <cell r="J233">
            <v>200.84934202443856</v>
          </cell>
          <cell r="K233">
            <v>200.84934202444083</v>
          </cell>
          <cell r="L233">
            <v>200.84934202444265</v>
          </cell>
          <cell r="M233">
            <v>200.84934202444083</v>
          </cell>
          <cell r="N233">
            <v>200.84934202444219</v>
          </cell>
          <cell r="O233">
            <v>200.84934202443901</v>
          </cell>
          <cell r="P233">
            <v>200.84934202443901</v>
          </cell>
          <cell r="Q233">
            <v>200.84934202443992</v>
          </cell>
          <cell r="R233">
            <v>200.84934202443901</v>
          </cell>
          <cell r="S233">
            <v>200.84934202443947</v>
          </cell>
          <cell r="T233">
            <v>200.84934202444219</v>
          </cell>
          <cell r="U233">
            <v>200.84934202443856</v>
          </cell>
          <cell r="V233">
            <v>200.84934202443947</v>
          </cell>
          <cell r="W233">
            <v>200.84934202444083</v>
          </cell>
          <cell r="X233">
            <v>200.84934202444219</v>
          </cell>
          <cell r="Y233">
            <v>200.84934202443947</v>
          </cell>
          <cell r="Z233">
            <v>200.8493420244381</v>
          </cell>
          <cell r="AA233">
            <v>200.84934202444128</v>
          </cell>
          <cell r="AB233">
            <v>200.8493420244381</v>
          </cell>
          <cell r="AC233">
            <v>200.84934202443947</v>
          </cell>
          <cell r="AD233">
            <v>200.84934202443856</v>
          </cell>
        </row>
        <row r="234">
          <cell r="A234">
            <v>536</v>
          </cell>
          <cell r="B234" t="str">
            <v>Brid</v>
          </cell>
          <cell r="C234" t="str">
            <v>Flow</v>
          </cell>
          <cell r="D234" t="str">
            <v>Mig_Net</v>
          </cell>
          <cell r="E234" t="str">
            <v>UK</v>
          </cell>
          <cell r="F234">
            <v>410.2102541648992</v>
          </cell>
          <cell r="G234">
            <v>410.2102541648992</v>
          </cell>
          <cell r="H234">
            <v>410.21025416490011</v>
          </cell>
          <cell r="I234">
            <v>410.21025416490102</v>
          </cell>
          <cell r="J234">
            <v>410.21025416490102</v>
          </cell>
          <cell r="K234">
            <v>410.21025416489829</v>
          </cell>
          <cell r="L234">
            <v>410.21025416489965</v>
          </cell>
          <cell r="M234">
            <v>410.21025416490011</v>
          </cell>
          <cell r="N234">
            <v>410.2102541648992</v>
          </cell>
          <cell r="O234">
            <v>410.21025416489965</v>
          </cell>
          <cell r="P234">
            <v>410.21025416490011</v>
          </cell>
          <cell r="Q234">
            <v>410.21025416490374</v>
          </cell>
          <cell r="R234">
            <v>410.21025416489829</v>
          </cell>
          <cell r="S234">
            <v>410.21025416489965</v>
          </cell>
          <cell r="T234">
            <v>410.2102541648992</v>
          </cell>
          <cell r="U234">
            <v>410.2102541648992</v>
          </cell>
          <cell r="V234">
            <v>410.21025416489965</v>
          </cell>
          <cell r="W234">
            <v>410.21025416490193</v>
          </cell>
          <cell r="X234">
            <v>410.21025416490011</v>
          </cell>
          <cell r="Y234">
            <v>410.21025416490193</v>
          </cell>
          <cell r="Z234">
            <v>410.21025416490011</v>
          </cell>
          <cell r="AA234">
            <v>410.21025416490102</v>
          </cell>
          <cell r="AB234">
            <v>410.21025416489783</v>
          </cell>
          <cell r="AC234">
            <v>410.21025416490011</v>
          </cell>
          <cell r="AD234">
            <v>410.21025416490011</v>
          </cell>
        </row>
        <row r="235">
          <cell r="A235">
            <v>538</v>
          </cell>
          <cell r="B235" t="str">
            <v>Vale</v>
          </cell>
          <cell r="C235" t="str">
            <v>Flow</v>
          </cell>
          <cell r="D235" t="str">
            <v>Mig_Net</v>
          </cell>
          <cell r="E235" t="str">
            <v>UK</v>
          </cell>
          <cell r="F235">
            <v>209.40184339063853</v>
          </cell>
          <cell r="G235">
            <v>209.40184339064126</v>
          </cell>
          <cell r="H235">
            <v>209.40184339064035</v>
          </cell>
          <cell r="I235">
            <v>209.40184339063944</v>
          </cell>
          <cell r="J235">
            <v>209.40184339064126</v>
          </cell>
          <cell r="K235">
            <v>209.40184339064308</v>
          </cell>
          <cell r="L235">
            <v>209.40184339064035</v>
          </cell>
          <cell r="M235">
            <v>209.40184339064217</v>
          </cell>
          <cell r="N235">
            <v>209.40184339064217</v>
          </cell>
          <cell r="O235">
            <v>209.40184339063762</v>
          </cell>
          <cell r="P235">
            <v>209.40184339064035</v>
          </cell>
          <cell r="Q235">
            <v>209.40184339064035</v>
          </cell>
          <cell r="R235">
            <v>209.40184339064308</v>
          </cell>
          <cell r="S235">
            <v>209.40184339063762</v>
          </cell>
          <cell r="T235">
            <v>209.40184339063853</v>
          </cell>
          <cell r="U235">
            <v>209.40184339064035</v>
          </cell>
          <cell r="V235">
            <v>209.40184339064217</v>
          </cell>
          <cell r="W235">
            <v>209.40184339063853</v>
          </cell>
          <cell r="X235">
            <v>209.40184339063944</v>
          </cell>
          <cell r="Y235">
            <v>209.40184339063944</v>
          </cell>
          <cell r="Z235">
            <v>209.40184339064217</v>
          </cell>
          <cell r="AA235">
            <v>209.40184339063944</v>
          </cell>
          <cell r="AB235">
            <v>209.40184339064035</v>
          </cell>
          <cell r="AC235">
            <v>209.40184339064217</v>
          </cell>
          <cell r="AD235">
            <v>209.40184339064126</v>
          </cell>
        </row>
        <row r="236">
          <cell r="A236">
            <v>540</v>
          </cell>
          <cell r="B236" t="str">
            <v>RCT</v>
          </cell>
          <cell r="C236" t="str">
            <v>Flow</v>
          </cell>
          <cell r="D236" t="str">
            <v>Mig_Net</v>
          </cell>
          <cell r="E236" t="str">
            <v>UK</v>
          </cell>
          <cell r="F236">
            <v>-549.27372997214025</v>
          </cell>
          <cell r="G236">
            <v>-549.27372997213934</v>
          </cell>
          <cell r="H236">
            <v>-549.27372997214115</v>
          </cell>
          <cell r="I236">
            <v>-549.27372997214115</v>
          </cell>
          <cell r="J236">
            <v>-549.27372997213843</v>
          </cell>
          <cell r="K236">
            <v>-549.27372997214115</v>
          </cell>
          <cell r="L236">
            <v>-549.27372997214388</v>
          </cell>
          <cell r="M236">
            <v>-549.27372997213843</v>
          </cell>
          <cell r="N236">
            <v>-549.27372997214025</v>
          </cell>
          <cell r="O236">
            <v>-549.27372997214297</v>
          </cell>
          <cell r="P236">
            <v>-549.27372997214388</v>
          </cell>
          <cell r="Q236">
            <v>-549.27372997213934</v>
          </cell>
          <cell r="R236">
            <v>-549.27372997214206</v>
          </cell>
          <cell r="S236">
            <v>-549.27372997213752</v>
          </cell>
          <cell r="T236">
            <v>-549.27372997214025</v>
          </cell>
          <cell r="U236">
            <v>-549.27372997214025</v>
          </cell>
          <cell r="V236">
            <v>-549.27372997214297</v>
          </cell>
          <cell r="W236">
            <v>-549.27372997214297</v>
          </cell>
          <cell r="X236">
            <v>-549.27372997214297</v>
          </cell>
          <cell r="Y236">
            <v>-549.27372997214297</v>
          </cell>
          <cell r="Z236">
            <v>-549.2737299721457</v>
          </cell>
          <cell r="AA236">
            <v>-549.27372997213934</v>
          </cell>
          <cell r="AB236">
            <v>-549.27372997214025</v>
          </cell>
          <cell r="AC236">
            <v>-549.27372997214115</v>
          </cell>
          <cell r="AD236">
            <v>-549.27372997213934</v>
          </cell>
        </row>
        <row r="237">
          <cell r="A237">
            <v>542</v>
          </cell>
          <cell r="B237" t="str">
            <v>Merth</v>
          </cell>
          <cell r="C237" t="str">
            <v>Flow</v>
          </cell>
          <cell r="D237" t="str">
            <v>Mig_Net</v>
          </cell>
          <cell r="E237" t="str">
            <v>UK</v>
          </cell>
          <cell r="F237">
            <v>-56.104814282999996</v>
          </cell>
          <cell r="G237">
            <v>-56.104814282999541</v>
          </cell>
          <cell r="H237">
            <v>-56.104814283000223</v>
          </cell>
          <cell r="I237">
            <v>-56.104814282999541</v>
          </cell>
          <cell r="J237">
            <v>-56.104814283000906</v>
          </cell>
          <cell r="K237">
            <v>-56.104814282999314</v>
          </cell>
          <cell r="L237">
            <v>-56.104814283000223</v>
          </cell>
          <cell r="M237">
            <v>-56.104814282999769</v>
          </cell>
          <cell r="N237">
            <v>-56.104814282999996</v>
          </cell>
          <cell r="O237">
            <v>-56.104814283000906</v>
          </cell>
          <cell r="P237">
            <v>-56.104814282999087</v>
          </cell>
          <cell r="Q237">
            <v>-56.104814282999996</v>
          </cell>
          <cell r="R237">
            <v>-56.104814283000451</v>
          </cell>
          <cell r="S237">
            <v>-56.104814282999996</v>
          </cell>
          <cell r="T237">
            <v>-56.104814282999769</v>
          </cell>
          <cell r="U237">
            <v>-56.104814283000223</v>
          </cell>
          <cell r="V237">
            <v>-56.104814282999541</v>
          </cell>
          <cell r="W237">
            <v>-56.104814282999541</v>
          </cell>
          <cell r="X237">
            <v>-56.104814282999314</v>
          </cell>
          <cell r="Y237">
            <v>-56.104814282999996</v>
          </cell>
          <cell r="Z237">
            <v>-56.104814282999996</v>
          </cell>
          <cell r="AA237">
            <v>-56.10481428300136</v>
          </cell>
          <cell r="AB237">
            <v>-56.104814282999996</v>
          </cell>
          <cell r="AC237">
            <v>-56.104814282999996</v>
          </cell>
          <cell r="AD237">
            <v>-56.104814282999996</v>
          </cell>
        </row>
        <row r="238">
          <cell r="A238">
            <v>544</v>
          </cell>
          <cell r="B238" t="str">
            <v>Caer</v>
          </cell>
          <cell r="C238" t="str">
            <v>Flow</v>
          </cell>
          <cell r="D238" t="str">
            <v>Mig_Net</v>
          </cell>
          <cell r="E238" t="str">
            <v>UK</v>
          </cell>
          <cell r="F238">
            <v>8.945535241120524</v>
          </cell>
          <cell r="G238">
            <v>8.945535241118705</v>
          </cell>
          <cell r="H238">
            <v>8.9455352411196145</v>
          </cell>
          <cell r="I238">
            <v>8.945535241118705</v>
          </cell>
          <cell r="J238">
            <v>8.9455352411232525</v>
          </cell>
          <cell r="K238">
            <v>8.945535241118705</v>
          </cell>
          <cell r="L238">
            <v>8.945535241122343</v>
          </cell>
          <cell r="M238">
            <v>8.945535241118705</v>
          </cell>
          <cell r="N238">
            <v>8.9455352411196145</v>
          </cell>
          <cell r="O238">
            <v>8.945535241118705</v>
          </cell>
          <cell r="P238">
            <v>8.945535241120524</v>
          </cell>
          <cell r="Q238">
            <v>8.945535241120524</v>
          </cell>
          <cell r="R238">
            <v>8.9455352411159765</v>
          </cell>
          <cell r="S238">
            <v>8.9455352411177955</v>
          </cell>
          <cell r="T238">
            <v>8.945535241118705</v>
          </cell>
          <cell r="U238">
            <v>8.9455352411214335</v>
          </cell>
          <cell r="V238">
            <v>8.945535241118705</v>
          </cell>
          <cell r="W238">
            <v>8.945535241120524</v>
          </cell>
          <cell r="X238">
            <v>8.9455352411177955</v>
          </cell>
          <cell r="Y238">
            <v>8.9455352411196145</v>
          </cell>
          <cell r="Z238">
            <v>8.945535241118705</v>
          </cell>
          <cell r="AA238">
            <v>8.945535241118705</v>
          </cell>
          <cell r="AB238">
            <v>8.945535241118705</v>
          </cell>
          <cell r="AC238">
            <v>8.945535241118705</v>
          </cell>
          <cell r="AD238">
            <v>8.9455352411177955</v>
          </cell>
        </row>
        <row r="239">
          <cell r="A239">
            <v>545</v>
          </cell>
          <cell r="B239" t="str">
            <v>Blae</v>
          </cell>
          <cell r="C239" t="str">
            <v>Flow</v>
          </cell>
          <cell r="D239" t="str">
            <v>Mig_Net</v>
          </cell>
          <cell r="E239" t="str">
            <v>UK</v>
          </cell>
          <cell r="F239">
            <v>-122.10215082432001</v>
          </cell>
          <cell r="G239">
            <v>-122.10215082432023</v>
          </cell>
          <cell r="H239">
            <v>-122.10215082432046</v>
          </cell>
          <cell r="I239">
            <v>-122.10215082431932</v>
          </cell>
          <cell r="J239">
            <v>-122.10215082431932</v>
          </cell>
          <cell r="K239">
            <v>-122.10215082431978</v>
          </cell>
          <cell r="L239">
            <v>-122.10215082432046</v>
          </cell>
          <cell r="M239">
            <v>-122.10215082431955</v>
          </cell>
          <cell r="N239">
            <v>-122.10215082431887</v>
          </cell>
          <cell r="O239">
            <v>-122.10215082432114</v>
          </cell>
          <cell r="P239">
            <v>-122.10215082432023</v>
          </cell>
          <cell r="Q239">
            <v>-122.10215082432046</v>
          </cell>
          <cell r="R239">
            <v>-122.10215082432092</v>
          </cell>
          <cell r="S239">
            <v>-122.10215082431978</v>
          </cell>
          <cell r="T239">
            <v>-122.10215082432069</v>
          </cell>
          <cell r="U239">
            <v>-122.10215082432046</v>
          </cell>
          <cell r="V239">
            <v>-122.10215082432001</v>
          </cell>
          <cell r="W239">
            <v>-122.10215082432023</v>
          </cell>
          <cell r="X239">
            <v>-122.10215082432023</v>
          </cell>
          <cell r="Y239">
            <v>-122.10215082432001</v>
          </cell>
          <cell r="Z239">
            <v>-122.10215082432023</v>
          </cell>
          <cell r="AA239">
            <v>-122.10215082432046</v>
          </cell>
          <cell r="AB239">
            <v>-122.10215082432092</v>
          </cell>
          <cell r="AC239">
            <v>-122.10215082431978</v>
          </cell>
          <cell r="AD239">
            <v>-122.1021508243191</v>
          </cell>
        </row>
        <row r="240">
          <cell r="A240">
            <v>546</v>
          </cell>
          <cell r="B240" t="str">
            <v>Torf</v>
          </cell>
          <cell r="C240" t="str">
            <v>Flow</v>
          </cell>
          <cell r="D240" t="str">
            <v>Mig_Net</v>
          </cell>
          <cell r="E240" t="str">
            <v>UK</v>
          </cell>
          <cell r="F240">
            <v>-50.791882841142069</v>
          </cell>
          <cell r="G240">
            <v>-50.791882841139795</v>
          </cell>
          <cell r="H240">
            <v>-50.791882841139341</v>
          </cell>
          <cell r="I240">
            <v>-50.791882841139341</v>
          </cell>
          <cell r="J240">
            <v>-50.791882841139795</v>
          </cell>
          <cell r="K240">
            <v>-50.791882841139795</v>
          </cell>
          <cell r="L240">
            <v>-50.79188284114116</v>
          </cell>
          <cell r="M240">
            <v>-50.79188284114025</v>
          </cell>
          <cell r="N240">
            <v>-50.791882841140705</v>
          </cell>
          <cell r="O240">
            <v>-50.79188284114025</v>
          </cell>
          <cell r="P240">
            <v>-50.791882841137522</v>
          </cell>
          <cell r="Q240">
            <v>-50.791882841139341</v>
          </cell>
          <cell r="R240">
            <v>-50.791882841138886</v>
          </cell>
          <cell r="S240">
            <v>-50.79188284114025</v>
          </cell>
          <cell r="T240">
            <v>-50.791882841141614</v>
          </cell>
          <cell r="U240">
            <v>-50.79188284114116</v>
          </cell>
          <cell r="V240">
            <v>-50.791882841139795</v>
          </cell>
          <cell r="W240">
            <v>-50.791882841138886</v>
          </cell>
          <cell r="X240">
            <v>-50.791882841138431</v>
          </cell>
          <cell r="Y240">
            <v>-50.791882841139341</v>
          </cell>
          <cell r="Z240">
            <v>-50.791882841139341</v>
          </cell>
          <cell r="AA240">
            <v>-50.79188284114116</v>
          </cell>
          <cell r="AB240">
            <v>-50.79188284114025</v>
          </cell>
          <cell r="AC240">
            <v>-50.791882841138886</v>
          </cell>
          <cell r="AD240">
            <v>-50.79188284114025</v>
          </cell>
        </row>
        <row r="241">
          <cell r="A241">
            <v>548</v>
          </cell>
          <cell r="B241" t="str">
            <v>Monm</v>
          </cell>
          <cell r="C241" t="str">
            <v>Flow</v>
          </cell>
          <cell r="D241" t="str">
            <v>Mig_Net</v>
          </cell>
          <cell r="E241" t="str">
            <v>UK</v>
          </cell>
          <cell r="F241">
            <v>267.2167339414973</v>
          </cell>
          <cell r="G241">
            <v>267.21673394150184</v>
          </cell>
          <cell r="H241">
            <v>267.21673394150184</v>
          </cell>
          <cell r="I241">
            <v>267.21673394150048</v>
          </cell>
          <cell r="J241">
            <v>267.21673394150002</v>
          </cell>
          <cell r="K241">
            <v>267.21673394150139</v>
          </cell>
          <cell r="L241">
            <v>267.21673394149911</v>
          </cell>
          <cell r="M241">
            <v>267.21673394149821</v>
          </cell>
          <cell r="N241">
            <v>267.21673394150093</v>
          </cell>
          <cell r="O241">
            <v>267.21673394150002</v>
          </cell>
          <cell r="P241">
            <v>267.21673394150093</v>
          </cell>
          <cell r="Q241">
            <v>267.21673394150048</v>
          </cell>
          <cell r="R241">
            <v>267.21673394149866</v>
          </cell>
          <cell r="S241">
            <v>267.21673394149957</v>
          </cell>
          <cell r="T241">
            <v>267.2167339415023</v>
          </cell>
          <cell r="U241">
            <v>267.21673394150184</v>
          </cell>
          <cell r="V241">
            <v>267.21673394149957</v>
          </cell>
          <cell r="W241">
            <v>267.21673394149911</v>
          </cell>
          <cell r="X241">
            <v>267.21673394149821</v>
          </cell>
          <cell r="Y241">
            <v>267.21673394149821</v>
          </cell>
          <cell r="Z241">
            <v>267.21673394149821</v>
          </cell>
          <cell r="AA241">
            <v>267.21673394149957</v>
          </cell>
          <cell r="AB241">
            <v>267.2167339415023</v>
          </cell>
          <cell r="AC241">
            <v>267.21673394150048</v>
          </cell>
          <cell r="AD241">
            <v>267.21673394150002</v>
          </cell>
        </row>
        <row r="242">
          <cell r="A242">
            <v>550</v>
          </cell>
          <cell r="B242" t="str">
            <v>Newp</v>
          </cell>
          <cell r="C242" t="str">
            <v>Flow</v>
          </cell>
          <cell r="D242" t="str">
            <v>Mig_Net</v>
          </cell>
          <cell r="E242" t="str">
            <v>UK</v>
          </cell>
          <cell r="F242">
            <v>-69.933192608921672</v>
          </cell>
          <cell r="G242">
            <v>-69.933192608919853</v>
          </cell>
          <cell r="H242">
            <v>-69.933192608919853</v>
          </cell>
          <cell r="I242">
            <v>-69.933192608920763</v>
          </cell>
          <cell r="J242">
            <v>-69.933192608918034</v>
          </cell>
          <cell r="K242">
            <v>-69.933192608923491</v>
          </cell>
          <cell r="L242">
            <v>-69.933192608921672</v>
          </cell>
          <cell r="M242">
            <v>-69.933192608921672</v>
          </cell>
          <cell r="N242">
            <v>-69.933192608919853</v>
          </cell>
          <cell r="O242">
            <v>-69.933192608918034</v>
          </cell>
          <cell r="P242">
            <v>-69.933192608918034</v>
          </cell>
          <cell r="Q242">
            <v>-69.933192608921672</v>
          </cell>
          <cell r="R242">
            <v>-69.933192608920763</v>
          </cell>
          <cell r="S242">
            <v>-69.933192608917125</v>
          </cell>
          <cell r="T242">
            <v>-69.933192608922582</v>
          </cell>
          <cell r="U242">
            <v>-69.933192608920763</v>
          </cell>
          <cell r="V242">
            <v>-69.933192608920763</v>
          </cell>
          <cell r="W242">
            <v>-69.933192608917125</v>
          </cell>
          <cell r="X242">
            <v>-69.933192608923491</v>
          </cell>
          <cell r="Y242">
            <v>-69.933192608917125</v>
          </cell>
          <cell r="Z242">
            <v>-69.933192608918034</v>
          </cell>
          <cell r="AA242">
            <v>-69.933192608918944</v>
          </cell>
          <cell r="AB242">
            <v>-69.933192608919853</v>
          </cell>
          <cell r="AC242">
            <v>-69.933192608923491</v>
          </cell>
          <cell r="AD242">
            <v>-69.933192608919853</v>
          </cell>
        </row>
        <row r="243">
          <cell r="A243">
            <v>552</v>
          </cell>
          <cell r="B243" t="str">
            <v>Card</v>
          </cell>
          <cell r="C243" t="str">
            <v>Flow</v>
          </cell>
          <cell r="D243" t="str">
            <v>Mig_Net</v>
          </cell>
          <cell r="E243" t="str">
            <v>UK</v>
          </cell>
          <cell r="F243">
            <v>304.95890191861326</v>
          </cell>
          <cell r="G243">
            <v>304.95890191859507</v>
          </cell>
          <cell r="H243">
            <v>304.95890191859871</v>
          </cell>
          <cell r="I243">
            <v>304.95890191860599</v>
          </cell>
          <cell r="J243">
            <v>304.95890191860235</v>
          </cell>
          <cell r="K243">
            <v>304.9589019185878</v>
          </cell>
          <cell r="L243">
            <v>304.95890191860599</v>
          </cell>
          <cell r="M243">
            <v>304.9589019185878</v>
          </cell>
          <cell r="N243">
            <v>304.9589019186169</v>
          </cell>
          <cell r="O243">
            <v>304.9589019185878</v>
          </cell>
          <cell r="P243">
            <v>304.95890191859507</v>
          </cell>
          <cell r="Q243">
            <v>304.95890191858416</v>
          </cell>
          <cell r="R243">
            <v>304.95890191859144</v>
          </cell>
          <cell r="S243">
            <v>304.95890191860235</v>
          </cell>
          <cell r="T243">
            <v>304.95890191860235</v>
          </cell>
          <cell r="U243">
            <v>304.95890191860235</v>
          </cell>
          <cell r="V243">
            <v>304.95890191859144</v>
          </cell>
          <cell r="W243">
            <v>304.95890191861326</v>
          </cell>
          <cell r="X243">
            <v>304.95890191859507</v>
          </cell>
          <cell r="Y243">
            <v>304.9589019186169</v>
          </cell>
          <cell r="Z243">
            <v>304.95890191859507</v>
          </cell>
          <cell r="AA243">
            <v>304.95890191859507</v>
          </cell>
          <cell r="AB243">
            <v>304.95890191860599</v>
          </cell>
          <cell r="AC243">
            <v>304.95890191860235</v>
          </cell>
          <cell r="AD243">
            <v>304.95890191860235</v>
          </cell>
        </row>
        <row r="244">
          <cell r="A244">
            <v>512</v>
          </cell>
          <cell r="B244" t="str">
            <v>IOA</v>
          </cell>
          <cell r="C244" t="str">
            <v>Flow</v>
          </cell>
          <cell r="D244" t="str">
            <v>Mig_Net</v>
          </cell>
          <cell r="E244" t="str">
            <v>Overseas</v>
          </cell>
          <cell r="F244">
            <v>11</v>
          </cell>
          <cell r="G244">
            <v>11</v>
          </cell>
          <cell r="H244">
            <v>11</v>
          </cell>
          <cell r="I244">
            <v>11</v>
          </cell>
          <cell r="J244">
            <v>11</v>
          </cell>
          <cell r="K244">
            <v>11</v>
          </cell>
          <cell r="L244">
            <v>11</v>
          </cell>
          <cell r="M244">
            <v>11</v>
          </cell>
          <cell r="N244">
            <v>11</v>
          </cell>
          <cell r="O244">
            <v>11</v>
          </cell>
          <cell r="P244">
            <v>11</v>
          </cell>
          <cell r="Q244">
            <v>11</v>
          </cell>
          <cell r="R244">
            <v>11</v>
          </cell>
          <cell r="S244">
            <v>11</v>
          </cell>
          <cell r="T244">
            <v>11</v>
          </cell>
          <cell r="U244">
            <v>11</v>
          </cell>
          <cell r="V244">
            <v>11</v>
          </cell>
          <cell r="W244">
            <v>11</v>
          </cell>
          <cell r="X244">
            <v>11</v>
          </cell>
          <cell r="Y244">
            <v>11</v>
          </cell>
          <cell r="Z244">
            <v>11</v>
          </cell>
          <cell r="AA244">
            <v>11</v>
          </cell>
          <cell r="AB244">
            <v>11</v>
          </cell>
          <cell r="AC244">
            <v>11</v>
          </cell>
          <cell r="AD244">
            <v>11</v>
          </cell>
        </row>
        <row r="245">
          <cell r="A245">
            <v>514</v>
          </cell>
          <cell r="B245" t="str">
            <v>Gwyn</v>
          </cell>
          <cell r="C245" t="str">
            <v>Flow</v>
          </cell>
          <cell r="D245" t="str">
            <v>Mig_Net</v>
          </cell>
          <cell r="E245" t="str">
            <v>Overseas</v>
          </cell>
          <cell r="F245">
            <v>333.2</v>
          </cell>
          <cell r="G245">
            <v>333.2</v>
          </cell>
          <cell r="H245">
            <v>333.2</v>
          </cell>
          <cell r="I245">
            <v>333.2</v>
          </cell>
          <cell r="J245">
            <v>333.2</v>
          </cell>
          <cell r="K245">
            <v>333.2</v>
          </cell>
          <cell r="L245">
            <v>333.2</v>
          </cell>
          <cell r="M245">
            <v>333.2</v>
          </cell>
          <cell r="N245">
            <v>333.2</v>
          </cell>
          <cell r="O245">
            <v>333.2</v>
          </cell>
          <cell r="P245">
            <v>333.2</v>
          </cell>
          <cell r="Q245">
            <v>333.2</v>
          </cell>
          <cell r="R245">
            <v>333.2</v>
          </cell>
          <cell r="S245">
            <v>333.2</v>
          </cell>
          <cell r="T245">
            <v>333.2</v>
          </cell>
          <cell r="U245">
            <v>333.2</v>
          </cell>
          <cell r="V245">
            <v>333.2</v>
          </cell>
          <cell r="W245">
            <v>333.2</v>
          </cell>
          <cell r="X245">
            <v>333.2</v>
          </cell>
          <cell r="Y245">
            <v>333.2</v>
          </cell>
          <cell r="Z245">
            <v>333.2</v>
          </cell>
          <cell r="AA245">
            <v>333.2</v>
          </cell>
          <cell r="AB245">
            <v>333.2</v>
          </cell>
          <cell r="AC245">
            <v>333.2</v>
          </cell>
          <cell r="AD245">
            <v>333.2</v>
          </cell>
        </row>
        <row r="246">
          <cell r="A246">
            <v>516</v>
          </cell>
          <cell r="B246" t="str">
            <v>Conwy</v>
          </cell>
          <cell r="C246" t="str">
            <v>Flow</v>
          </cell>
          <cell r="D246" t="str">
            <v>Mig_Net</v>
          </cell>
          <cell r="E246" t="str">
            <v>Overseas</v>
          </cell>
          <cell r="F246">
            <v>-132.4</v>
          </cell>
          <cell r="G246">
            <v>-132.4</v>
          </cell>
          <cell r="H246">
            <v>-132.4</v>
          </cell>
          <cell r="I246">
            <v>-132.4</v>
          </cell>
          <cell r="J246">
            <v>-132.4</v>
          </cell>
          <cell r="K246">
            <v>-132.4</v>
          </cell>
          <cell r="L246">
            <v>-132.4</v>
          </cell>
          <cell r="M246">
            <v>-132.4</v>
          </cell>
          <cell r="N246">
            <v>-132.4</v>
          </cell>
          <cell r="O246">
            <v>-132.4</v>
          </cell>
          <cell r="P246">
            <v>-132.4</v>
          </cell>
          <cell r="Q246">
            <v>-132.4</v>
          </cell>
          <cell r="R246">
            <v>-132.4</v>
          </cell>
          <cell r="S246">
            <v>-132.4</v>
          </cell>
          <cell r="T246">
            <v>-132.4</v>
          </cell>
          <cell r="U246">
            <v>-132.4</v>
          </cell>
          <cell r="V246">
            <v>-132.4</v>
          </cell>
          <cell r="W246">
            <v>-132.4</v>
          </cell>
          <cell r="X246">
            <v>-132.4</v>
          </cell>
          <cell r="Y246">
            <v>-132.4</v>
          </cell>
          <cell r="Z246">
            <v>-132.4</v>
          </cell>
          <cell r="AA246">
            <v>-132.4</v>
          </cell>
          <cell r="AB246">
            <v>-132.4</v>
          </cell>
          <cell r="AC246">
            <v>-132.4</v>
          </cell>
          <cell r="AD246">
            <v>-132.4</v>
          </cell>
        </row>
        <row r="247">
          <cell r="A247">
            <v>518</v>
          </cell>
          <cell r="B247" t="str">
            <v>Denb</v>
          </cell>
          <cell r="C247" t="str">
            <v>Flow</v>
          </cell>
          <cell r="D247" t="str">
            <v>Mig_Net</v>
          </cell>
          <cell r="E247" t="str">
            <v>Overseas</v>
          </cell>
          <cell r="F247">
            <v>4.5999999999999943</v>
          </cell>
          <cell r="G247">
            <v>4.5999999999999943</v>
          </cell>
          <cell r="H247">
            <v>4.5999999999999943</v>
          </cell>
          <cell r="I247">
            <v>4.5999999999999943</v>
          </cell>
          <cell r="J247">
            <v>4.5999999999999943</v>
          </cell>
          <cell r="K247">
            <v>4.5999999999999943</v>
          </cell>
          <cell r="L247">
            <v>4.5999999999999943</v>
          </cell>
          <cell r="M247">
            <v>4.5999999999999943</v>
          </cell>
          <cell r="N247">
            <v>4.5999999999999943</v>
          </cell>
          <cell r="O247">
            <v>4.5999999999999943</v>
          </cell>
          <cell r="P247">
            <v>4.5999999999999943</v>
          </cell>
          <cell r="Q247">
            <v>4.5999999999999943</v>
          </cell>
          <cell r="R247">
            <v>4.5999999999999943</v>
          </cell>
          <cell r="S247">
            <v>4.5999999999999943</v>
          </cell>
          <cell r="T247">
            <v>4.5999999999999943</v>
          </cell>
          <cell r="U247">
            <v>4.5999999999999943</v>
          </cell>
          <cell r="V247">
            <v>4.5999999999999943</v>
          </cell>
          <cell r="W247">
            <v>4.5999999999999943</v>
          </cell>
          <cell r="X247">
            <v>4.5999999999999943</v>
          </cell>
          <cell r="Y247">
            <v>4.5999999999999943</v>
          </cell>
          <cell r="Z247">
            <v>4.5999999999999943</v>
          </cell>
          <cell r="AA247">
            <v>4.5999999999999943</v>
          </cell>
          <cell r="AB247">
            <v>4.5999999999999943</v>
          </cell>
          <cell r="AC247">
            <v>4.5999999999999943</v>
          </cell>
          <cell r="AD247">
            <v>4.5999999999999943</v>
          </cell>
        </row>
        <row r="248">
          <cell r="A248">
            <v>520</v>
          </cell>
          <cell r="B248" t="str">
            <v>Flint</v>
          </cell>
          <cell r="C248" t="str">
            <v>Flow</v>
          </cell>
          <cell r="D248" t="str">
            <v>Mig_Net</v>
          </cell>
          <cell r="E248" t="str">
            <v>Overseas</v>
          </cell>
          <cell r="F248">
            <v>98.2</v>
          </cell>
          <cell r="G248">
            <v>98.2</v>
          </cell>
          <cell r="H248">
            <v>98.2</v>
          </cell>
          <cell r="I248">
            <v>98.2</v>
          </cell>
          <cell r="J248">
            <v>98.2</v>
          </cell>
          <cell r="K248">
            <v>98.2</v>
          </cell>
          <cell r="L248">
            <v>98.2</v>
          </cell>
          <cell r="M248">
            <v>98.2</v>
          </cell>
          <cell r="N248">
            <v>98.2</v>
          </cell>
          <cell r="O248">
            <v>98.2</v>
          </cell>
          <cell r="P248">
            <v>98.2</v>
          </cell>
          <cell r="Q248">
            <v>98.2</v>
          </cell>
          <cell r="R248">
            <v>98.2</v>
          </cell>
          <cell r="S248">
            <v>98.2</v>
          </cell>
          <cell r="T248">
            <v>98.2</v>
          </cell>
          <cell r="U248">
            <v>98.2</v>
          </cell>
          <cell r="V248">
            <v>98.2</v>
          </cell>
          <cell r="W248">
            <v>98.2</v>
          </cell>
          <cell r="X248">
            <v>98.2</v>
          </cell>
          <cell r="Y248">
            <v>98.2</v>
          </cell>
          <cell r="Z248">
            <v>98.2</v>
          </cell>
          <cell r="AA248">
            <v>98.2</v>
          </cell>
          <cell r="AB248">
            <v>98.2</v>
          </cell>
          <cell r="AC248">
            <v>98.2</v>
          </cell>
          <cell r="AD248">
            <v>98.2</v>
          </cell>
        </row>
        <row r="249">
          <cell r="A249">
            <v>522</v>
          </cell>
          <cell r="B249" t="str">
            <v>Wrex</v>
          </cell>
          <cell r="C249" t="str">
            <v>Flow</v>
          </cell>
          <cell r="D249" t="str">
            <v>Mig_Net</v>
          </cell>
          <cell r="E249" t="str">
            <v>Overseas</v>
          </cell>
          <cell r="F249">
            <v>627.20000000000005</v>
          </cell>
          <cell r="G249">
            <v>627.20000000000005</v>
          </cell>
          <cell r="H249">
            <v>627.20000000000005</v>
          </cell>
          <cell r="I249">
            <v>627.20000000000005</v>
          </cell>
          <cell r="J249">
            <v>627.20000000000005</v>
          </cell>
          <cell r="K249">
            <v>627.20000000000005</v>
          </cell>
          <cell r="L249">
            <v>627.20000000000005</v>
          </cell>
          <cell r="M249">
            <v>627.20000000000005</v>
          </cell>
          <cell r="N249">
            <v>627.20000000000005</v>
          </cell>
          <cell r="O249">
            <v>627.20000000000005</v>
          </cell>
          <cell r="P249">
            <v>627.20000000000005</v>
          </cell>
          <cell r="Q249">
            <v>627.20000000000005</v>
          </cell>
          <cell r="R249">
            <v>627.20000000000005</v>
          </cell>
          <cell r="S249">
            <v>627.20000000000005</v>
          </cell>
          <cell r="T249">
            <v>627.20000000000005</v>
          </cell>
          <cell r="U249">
            <v>627.20000000000005</v>
          </cell>
          <cell r="V249">
            <v>627.20000000000005</v>
          </cell>
          <cell r="W249">
            <v>627.20000000000005</v>
          </cell>
          <cell r="X249">
            <v>627.20000000000005</v>
          </cell>
          <cell r="Y249">
            <v>627.20000000000005</v>
          </cell>
          <cell r="Z249">
            <v>627.20000000000005</v>
          </cell>
          <cell r="AA249">
            <v>627.20000000000005</v>
          </cell>
          <cell r="AB249">
            <v>627.20000000000005</v>
          </cell>
          <cell r="AC249">
            <v>627.20000000000005</v>
          </cell>
          <cell r="AD249">
            <v>627.20000000000005</v>
          </cell>
        </row>
        <row r="250">
          <cell r="A250">
            <v>524</v>
          </cell>
          <cell r="B250" t="str">
            <v>Powys</v>
          </cell>
          <cell r="C250" t="str">
            <v>Flow</v>
          </cell>
          <cell r="D250" t="str">
            <v>Mig_Net</v>
          </cell>
          <cell r="E250" t="str">
            <v>Overseas</v>
          </cell>
          <cell r="F250">
            <v>29.4</v>
          </cell>
          <cell r="G250">
            <v>29.4</v>
          </cell>
          <cell r="H250">
            <v>29.4</v>
          </cell>
          <cell r="I250">
            <v>29.4</v>
          </cell>
          <cell r="J250">
            <v>29.4</v>
          </cell>
          <cell r="K250">
            <v>29.4</v>
          </cell>
          <cell r="L250">
            <v>29.4</v>
          </cell>
          <cell r="M250">
            <v>29.4</v>
          </cell>
          <cell r="N250">
            <v>29.4</v>
          </cell>
          <cell r="O250">
            <v>29.4</v>
          </cell>
          <cell r="P250">
            <v>29.4</v>
          </cell>
          <cell r="Q250">
            <v>29.4</v>
          </cell>
          <cell r="R250">
            <v>29.4</v>
          </cell>
          <cell r="S250">
            <v>29.4</v>
          </cell>
          <cell r="T250">
            <v>29.4</v>
          </cell>
          <cell r="U250">
            <v>29.4</v>
          </cell>
          <cell r="V250">
            <v>29.4</v>
          </cell>
          <cell r="W250">
            <v>29.4</v>
          </cell>
          <cell r="X250">
            <v>29.4</v>
          </cell>
          <cell r="Y250">
            <v>29.4</v>
          </cell>
          <cell r="Z250">
            <v>29.4</v>
          </cell>
          <cell r="AA250">
            <v>29.4</v>
          </cell>
          <cell r="AB250">
            <v>29.4</v>
          </cell>
          <cell r="AC250">
            <v>29.4</v>
          </cell>
          <cell r="AD250">
            <v>29.4</v>
          </cell>
        </row>
        <row r="251">
          <cell r="A251">
            <v>526</v>
          </cell>
          <cell r="B251" t="str">
            <v>Cere</v>
          </cell>
          <cell r="C251" t="str">
            <v>Flow</v>
          </cell>
          <cell r="D251" t="str">
            <v>Mig_Net</v>
          </cell>
          <cell r="E251" t="str">
            <v>Overseas</v>
          </cell>
          <cell r="F251">
            <v>142.6</v>
          </cell>
          <cell r="G251">
            <v>142.6</v>
          </cell>
          <cell r="H251">
            <v>142.6</v>
          </cell>
          <cell r="I251">
            <v>142.6</v>
          </cell>
          <cell r="J251">
            <v>142.6</v>
          </cell>
          <cell r="K251">
            <v>142.6</v>
          </cell>
          <cell r="L251">
            <v>142.6</v>
          </cell>
          <cell r="M251">
            <v>142.6</v>
          </cell>
          <cell r="N251">
            <v>142.6</v>
          </cell>
          <cell r="O251">
            <v>142.6</v>
          </cell>
          <cell r="P251">
            <v>142.6</v>
          </cell>
          <cell r="Q251">
            <v>142.6</v>
          </cell>
          <cell r="R251">
            <v>142.6</v>
          </cell>
          <cell r="S251">
            <v>142.6</v>
          </cell>
          <cell r="T251">
            <v>142.6</v>
          </cell>
          <cell r="U251">
            <v>142.6</v>
          </cell>
          <cell r="V251">
            <v>142.6</v>
          </cell>
          <cell r="W251">
            <v>142.6</v>
          </cell>
          <cell r="X251">
            <v>142.6</v>
          </cell>
          <cell r="Y251">
            <v>142.6</v>
          </cell>
          <cell r="Z251">
            <v>142.6</v>
          </cell>
          <cell r="AA251">
            <v>142.6</v>
          </cell>
          <cell r="AB251">
            <v>142.6</v>
          </cell>
          <cell r="AC251">
            <v>142.6</v>
          </cell>
          <cell r="AD251">
            <v>142.6</v>
          </cell>
        </row>
        <row r="252">
          <cell r="A252">
            <v>528</v>
          </cell>
          <cell r="B252" t="str">
            <v>Pemb</v>
          </cell>
          <cell r="C252" t="str">
            <v>Flow</v>
          </cell>
          <cell r="D252" t="str">
            <v>Mig_Net</v>
          </cell>
          <cell r="E252" t="str">
            <v>Overseas</v>
          </cell>
          <cell r="F252">
            <v>54</v>
          </cell>
          <cell r="G252">
            <v>54</v>
          </cell>
          <cell r="H252">
            <v>54</v>
          </cell>
          <cell r="I252">
            <v>54</v>
          </cell>
          <cell r="J252">
            <v>54</v>
          </cell>
          <cell r="K252">
            <v>54</v>
          </cell>
          <cell r="L252">
            <v>54</v>
          </cell>
          <cell r="M252">
            <v>54</v>
          </cell>
          <cell r="N252">
            <v>54</v>
          </cell>
          <cell r="O252">
            <v>54</v>
          </cell>
          <cell r="P252">
            <v>54</v>
          </cell>
          <cell r="Q252">
            <v>54</v>
          </cell>
          <cell r="R252">
            <v>54</v>
          </cell>
          <cell r="S252">
            <v>54</v>
          </cell>
          <cell r="T252">
            <v>54</v>
          </cell>
          <cell r="U252">
            <v>54</v>
          </cell>
          <cell r="V252">
            <v>54</v>
          </cell>
          <cell r="W252">
            <v>54</v>
          </cell>
          <cell r="X252">
            <v>54</v>
          </cell>
          <cell r="Y252">
            <v>54</v>
          </cell>
          <cell r="Z252">
            <v>54</v>
          </cell>
          <cell r="AA252">
            <v>54</v>
          </cell>
          <cell r="AB252">
            <v>54</v>
          </cell>
          <cell r="AC252">
            <v>54</v>
          </cell>
          <cell r="AD252">
            <v>54</v>
          </cell>
        </row>
        <row r="253">
          <cell r="A253">
            <v>530</v>
          </cell>
          <cell r="B253" t="str">
            <v>Carm</v>
          </cell>
          <cell r="C253" t="str">
            <v>Flow</v>
          </cell>
          <cell r="D253" t="str">
            <v>Mig_Net</v>
          </cell>
          <cell r="E253" t="str">
            <v>Overseas</v>
          </cell>
          <cell r="F253">
            <v>238</v>
          </cell>
          <cell r="G253">
            <v>238</v>
          </cell>
          <cell r="H253">
            <v>238</v>
          </cell>
          <cell r="I253">
            <v>238</v>
          </cell>
          <cell r="J253">
            <v>238</v>
          </cell>
          <cell r="K253">
            <v>238</v>
          </cell>
          <cell r="L253">
            <v>238</v>
          </cell>
          <cell r="M253">
            <v>238</v>
          </cell>
          <cell r="N253">
            <v>238</v>
          </cell>
          <cell r="O253">
            <v>238</v>
          </cell>
          <cell r="P253">
            <v>238</v>
          </cell>
          <cell r="Q253">
            <v>238</v>
          </cell>
          <cell r="R253">
            <v>238</v>
          </cell>
          <cell r="S253">
            <v>238</v>
          </cell>
          <cell r="T253">
            <v>238</v>
          </cell>
          <cell r="U253">
            <v>238</v>
          </cell>
          <cell r="V253">
            <v>238</v>
          </cell>
          <cell r="W253">
            <v>238</v>
          </cell>
          <cell r="X253">
            <v>238</v>
          </cell>
          <cell r="Y253">
            <v>238</v>
          </cell>
          <cell r="Z253">
            <v>238</v>
          </cell>
          <cell r="AA253">
            <v>238</v>
          </cell>
          <cell r="AB253">
            <v>238</v>
          </cell>
          <cell r="AC253">
            <v>238</v>
          </cell>
          <cell r="AD253">
            <v>238</v>
          </cell>
        </row>
        <row r="254">
          <cell r="A254">
            <v>532</v>
          </cell>
          <cell r="B254" t="str">
            <v>Swan</v>
          </cell>
          <cell r="C254" t="str">
            <v>Flow</v>
          </cell>
          <cell r="D254" t="str">
            <v>Mig_Net</v>
          </cell>
          <cell r="E254" t="str">
            <v>Overseas</v>
          </cell>
          <cell r="F254">
            <v>754.2</v>
          </cell>
          <cell r="G254">
            <v>754.2</v>
          </cell>
          <cell r="H254">
            <v>754.2</v>
          </cell>
          <cell r="I254">
            <v>754.2</v>
          </cell>
          <cell r="J254">
            <v>754.2</v>
          </cell>
          <cell r="K254">
            <v>754.2</v>
          </cell>
          <cell r="L254">
            <v>754.2</v>
          </cell>
          <cell r="M254">
            <v>754.2</v>
          </cell>
          <cell r="N254">
            <v>754.2</v>
          </cell>
          <cell r="O254">
            <v>754.2</v>
          </cell>
          <cell r="P254">
            <v>754.2</v>
          </cell>
          <cell r="Q254">
            <v>754.2</v>
          </cell>
          <cell r="R254">
            <v>754.2</v>
          </cell>
          <cell r="S254">
            <v>754.2</v>
          </cell>
          <cell r="T254">
            <v>754.2</v>
          </cell>
          <cell r="U254">
            <v>754.2</v>
          </cell>
          <cell r="V254">
            <v>754.2</v>
          </cell>
          <cell r="W254">
            <v>754.2</v>
          </cell>
          <cell r="X254">
            <v>754.2</v>
          </cell>
          <cell r="Y254">
            <v>754.2</v>
          </cell>
          <cell r="Z254">
            <v>754.2</v>
          </cell>
          <cell r="AA254">
            <v>754.2</v>
          </cell>
          <cell r="AB254">
            <v>754.2</v>
          </cell>
          <cell r="AC254">
            <v>754.2</v>
          </cell>
          <cell r="AD254">
            <v>754.2</v>
          </cell>
        </row>
        <row r="255">
          <cell r="A255">
            <v>534</v>
          </cell>
          <cell r="B255" t="str">
            <v>NPT</v>
          </cell>
          <cell r="C255" t="str">
            <v>Flow</v>
          </cell>
          <cell r="D255" t="str">
            <v>Mig_Net</v>
          </cell>
          <cell r="E255" t="str">
            <v>Overseas</v>
          </cell>
          <cell r="F255">
            <v>-9.8000000000000114</v>
          </cell>
          <cell r="G255">
            <v>-9.8000000000000114</v>
          </cell>
          <cell r="H255">
            <v>-9.8000000000000114</v>
          </cell>
          <cell r="I255">
            <v>-9.8000000000000114</v>
          </cell>
          <cell r="J255">
            <v>-9.8000000000000114</v>
          </cell>
          <cell r="K255">
            <v>-9.8000000000000114</v>
          </cell>
          <cell r="L255">
            <v>-9.8000000000000114</v>
          </cell>
          <cell r="M255">
            <v>-9.8000000000000114</v>
          </cell>
          <cell r="N255">
            <v>-9.8000000000000114</v>
          </cell>
          <cell r="O255">
            <v>-9.8000000000000114</v>
          </cell>
          <cell r="P255">
            <v>-9.8000000000000114</v>
          </cell>
          <cell r="Q255">
            <v>-9.8000000000000114</v>
          </cell>
          <cell r="R255">
            <v>-9.8000000000000114</v>
          </cell>
          <cell r="S255">
            <v>-9.8000000000000114</v>
          </cell>
          <cell r="T255">
            <v>-9.8000000000000114</v>
          </cell>
          <cell r="U255">
            <v>-9.8000000000000114</v>
          </cell>
          <cell r="V255">
            <v>-9.8000000000000114</v>
          </cell>
          <cell r="W255">
            <v>-9.8000000000000114</v>
          </cell>
          <cell r="X255">
            <v>-9.8000000000000114</v>
          </cell>
          <cell r="Y255">
            <v>-9.8000000000000114</v>
          </cell>
          <cell r="Z255">
            <v>-9.8000000000000114</v>
          </cell>
          <cell r="AA255">
            <v>-9.8000000000000114</v>
          </cell>
          <cell r="AB255">
            <v>-9.8000000000000114</v>
          </cell>
          <cell r="AC255">
            <v>-9.8000000000000114</v>
          </cell>
          <cell r="AD255">
            <v>-9.8000000000000114</v>
          </cell>
        </row>
        <row r="256">
          <cell r="A256">
            <v>536</v>
          </cell>
          <cell r="B256" t="str">
            <v>Brid</v>
          </cell>
          <cell r="C256" t="str">
            <v>Flow</v>
          </cell>
          <cell r="D256" t="str">
            <v>Mig_Net</v>
          </cell>
          <cell r="E256" t="str">
            <v>Overseas</v>
          </cell>
          <cell r="F256">
            <v>35</v>
          </cell>
          <cell r="G256">
            <v>35</v>
          </cell>
          <cell r="H256">
            <v>35</v>
          </cell>
          <cell r="I256">
            <v>35</v>
          </cell>
          <cell r="J256">
            <v>35</v>
          </cell>
          <cell r="K256">
            <v>35</v>
          </cell>
          <cell r="L256">
            <v>35</v>
          </cell>
          <cell r="M256">
            <v>35</v>
          </cell>
          <cell r="N256">
            <v>35</v>
          </cell>
          <cell r="O256">
            <v>35</v>
          </cell>
          <cell r="P256">
            <v>35</v>
          </cell>
          <cell r="Q256">
            <v>35</v>
          </cell>
          <cell r="R256">
            <v>35</v>
          </cell>
          <cell r="S256">
            <v>35</v>
          </cell>
          <cell r="T256">
            <v>35</v>
          </cell>
          <cell r="U256">
            <v>35</v>
          </cell>
          <cell r="V256">
            <v>35</v>
          </cell>
          <cell r="W256">
            <v>35</v>
          </cell>
          <cell r="X256">
            <v>35</v>
          </cell>
          <cell r="Y256">
            <v>35</v>
          </cell>
          <cell r="Z256">
            <v>35</v>
          </cell>
          <cell r="AA256">
            <v>35</v>
          </cell>
          <cell r="AB256">
            <v>35</v>
          </cell>
          <cell r="AC256">
            <v>35</v>
          </cell>
          <cell r="AD256">
            <v>35</v>
          </cell>
        </row>
        <row r="257">
          <cell r="A257">
            <v>538</v>
          </cell>
          <cell r="B257" t="str">
            <v>Vale</v>
          </cell>
          <cell r="C257" t="str">
            <v>Flow</v>
          </cell>
          <cell r="D257" t="str">
            <v>Mig_Net</v>
          </cell>
          <cell r="E257" t="str">
            <v>Overseas</v>
          </cell>
          <cell r="F257">
            <v>8.4000000000000341</v>
          </cell>
          <cell r="G257">
            <v>8.4000000000000341</v>
          </cell>
          <cell r="H257">
            <v>8.4000000000000341</v>
          </cell>
          <cell r="I257">
            <v>8.4000000000000341</v>
          </cell>
          <cell r="J257">
            <v>8.4000000000000341</v>
          </cell>
          <cell r="K257">
            <v>8.4000000000000341</v>
          </cell>
          <cell r="L257">
            <v>8.4000000000000341</v>
          </cell>
          <cell r="M257">
            <v>8.4000000000000341</v>
          </cell>
          <cell r="N257">
            <v>8.4000000000000341</v>
          </cell>
          <cell r="O257">
            <v>8.4000000000000341</v>
          </cell>
          <cell r="P257">
            <v>8.4000000000000341</v>
          </cell>
          <cell r="Q257">
            <v>8.4000000000000341</v>
          </cell>
          <cell r="R257">
            <v>8.4000000000000341</v>
          </cell>
          <cell r="S257">
            <v>8.4000000000000341</v>
          </cell>
          <cell r="T257">
            <v>8.4000000000000341</v>
          </cell>
          <cell r="U257">
            <v>8.4000000000000341</v>
          </cell>
          <cell r="V257">
            <v>8.4000000000000341</v>
          </cell>
          <cell r="W257">
            <v>8.4000000000000341</v>
          </cell>
          <cell r="X257">
            <v>8.4000000000000341</v>
          </cell>
          <cell r="Y257">
            <v>8.4000000000000341</v>
          </cell>
          <cell r="Z257">
            <v>8.4000000000000341</v>
          </cell>
          <cell r="AA257">
            <v>8.4000000000000341</v>
          </cell>
          <cell r="AB257">
            <v>8.4000000000000341</v>
          </cell>
          <cell r="AC257">
            <v>8.4000000000000341</v>
          </cell>
          <cell r="AD257">
            <v>8.4000000000000341</v>
          </cell>
        </row>
        <row r="258">
          <cell r="A258">
            <v>540</v>
          </cell>
          <cell r="B258" t="str">
            <v>RCT</v>
          </cell>
          <cell r="C258" t="str">
            <v>Flow</v>
          </cell>
          <cell r="D258" t="str">
            <v>Mig_Net</v>
          </cell>
          <cell r="E258" t="str">
            <v>Overseas</v>
          </cell>
          <cell r="F258">
            <v>321.2</v>
          </cell>
          <cell r="G258">
            <v>321.2</v>
          </cell>
          <cell r="H258">
            <v>321.2</v>
          </cell>
          <cell r="I258">
            <v>321.2</v>
          </cell>
          <cell r="J258">
            <v>321.2</v>
          </cell>
          <cell r="K258">
            <v>321.2</v>
          </cell>
          <cell r="L258">
            <v>321.2</v>
          </cell>
          <cell r="M258">
            <v>321.2</v>
          </cell>
          <cell r="N258">
            <v>321.2</v>
          </cell>
          <cell r="O258">
            <v>321.2</v>
          </cell>
          <cell r="P258">
            <v>321.2</v>
          </cell>
          <cell r="Q258">
            <v>321.2</v>
          </cell>
          <cell r="R258">
            <v>321.2</v>
          </cell>
          <cell r="S258">
            <v>321.20000000000061</v>
          </cell>
          <cell r="T258">
            <v>321.2</v>
          </cell>
          <cell r="U258">
            <v>321.2</v>
          </cell>
          <cell r="V258">
            <v>321.2</v>
          </cell>
          <cell r="W258">
            <v>321.2</v>
          </cell>
          <cell r="X258">
            <v>321.2</v>
          </cell>
          <cell r="Y258">
            <v>321.2</v>
          </cell>
          <cell r="Z258">
            <v>321.2</v>
          </cell>
          <cell r="AA258">
            <v>321.2</v>
          </cell>
          <cell r="AB258">
            <v>321.2</v>
          </cell>
          <cell r="AC258">
            <v>321.2</v>
          </cell>
          <cell r="AD258">
            <v>321.2</v>
          </cell>
        </row>
        <row r="259">
          <cell r="A259">
            <v>542</v>
          </cell>
          <cell r="B259" t="str">
            <v>Merth</v>
          </cell>
          <cell r="C259" t="str">
            <v>Flow</v>
          </cell>
          <cell r="D259" t="str">
            <v>Mig_Net</v>
          </cell>
          <cell r="E259" t="str">
            <v>Overseas</v>
          </cell>
          <cell r="F259">
            <v>133.4</v>
          </cell>
          <cell r="G259">
            <v>133.4</v>
          </cell>
          <cell r="H259">
            <v>133.4</v>
          </cell>
          <cell r="I259">
            <v>133.4</v>
          </cell>
          <cell r="J259">
            <v>133.4</v>
          </cell>
          <cell r="K259">
            <v>133.4</v>
          </cell>
          <cell r="L259">
            <v>133.4</v>
          </cell>
          <cell r="M259">
            <v>133.4</v>
          </cell>
          <cell r="N259">
            <v>133.4</v>
          </cell>
          <cell r="O259">
            <v>133.4</v>
          </cell>
          <cell r="P259">
            <v>133.4</v>
          </cell>
          <cell r="Q259">
            <v>133.4</v>
          </cell>
          <cell r="R259">
            <v>133.4</v>
          </cell>
          <cell r="S259">
            <v>133.4</v>
          </cell>
          <cell r="T259">
            <v>133.4</v>
          </cell>
          <cell r="U259">
            <v>133.4</v>
          </cell>
          <cell r="V259">
            <v>133.4</v>
          </cell>
          <cell r="W259">
            <v>133.4</v>
          </cell>
          <cell r="X259">
            <v>133.4</v>
          </cell>
          <cell r="Y259">
            <v>133.4</v>
          </cell>
          <cell r="Z259">
            <v>133.4</v>
          </cell>
          <cell r="AA259">
            <v>133.4</v>
          </cell>
          <cell r="AB259">
            <v>133.4</v>
          </cell>
          <cell r="AC259">
            <v>133.4</v>
          </cell>
          <cell r="AD259">
            <v>133.4</v>
          </cell>
        </row>
        <row r="260">
          <cell r="A260">
            <v>544</v>
          </cell>
          <cell r="B260" t="str">
            <v>Caer</v>
          </cell>
          <cell r="C260" t="str">
            <v>Flow</v>
          </cell>
          <cell r="D260" t="str">
            <v>Mig_Net</v>
          </cell>
          <cell r="E260" t="str">
            <v>Overseas</v>
          </cell>
          <cell r="F260">
            <v>-38.4</v>
          </cell>
          <cell r="G260">
            <v>-38.4</v>
          </cell>
          <cell r="H260">
            <v>-38.4</v>
          </cell>
          <cell r="I260">
            <v>-38.4</v>
          </cell>
          <cell r="J260">
            <v>-38.4</v>
          </cell>
          <cell r="K260">
            <v>-38.4</v>
          </cell>
          <cell r="L260">
            <v>-38.4</v>
          </cell>
          <cell r="M260">
            <v>-38.4</v>
          </cell>
          <cell r="N260">
            <v>-38.4</v>
          </cell>
          <cell r="O260">
            <v>-38.4</v>
          </cell>
          <cell r="P260">
            <v>-38.4</v>
          </cell>
          <cell r="Q260">
            <v>-38.4</v>
          </cell>
          <cell r="R260">
            <v>-38.4</v>
          </cell>
          <cell r="S260">
            <v>-38.4</v>
          </cell>
          <cell r="T260">
            <v>-38.4</v>
          </cell>
          <cell r="U260">
            <v>-38.4</v>
          </cell>
          <cell r="V260">
            <v>-38.4</v>
          </cell>
          <cell r="W260">
            <v>-38.4</v>
          </cell>
          <cell r="X260">
            <v>-38.4</v>
          </cell>
          <cell r="Y260">
            <v>-38.4</v>
          </cell>
          <cell r="Z260">
            <v>-38.4</v>
          </cell>
          <cell r="AA260">
            <v>-38.4</v>
          </cell>
          <cell r="AB260">
            <v>-38.4</v>
          </cell>
          <cell r="AC260">
            <v>-38.4</v>
          </cell>
          <cell r="AD260">
            <v>-38.4</v>
          </cell>
        </row>
        <row r="261">
          <cell r="A261">
            <v>545</v>
          </cell>
          <cell r="B261" t="str">
            <v>Blae</v>
          </cell>
          <cell r="C261" t="str">
            <v>Flow</v>
          </cell>
          <cell r="D261" t="str">
            <v>Mig_Net</v>
          </cell>
          <cell r="E261" t="str">
            <v>Overseas</v>
          </cell>
          <cell r="F261">
            <v>37.200000000000003</v>
          </cell>
          <cell r="G261">
            <v>37.200000000000003</v>
          </cell>
          <cell r="H261">
            <v>37.200000000000003</v>
          </cell>
          <cell r="I261">
            <v>37.200000000000003</v>
          </cell>
          <cell r="J261">
            <v>37.200000000000003</v>
          </cell>
          <cell r="K261">
            <v>37.200000000000003</v>
          </cell>
          <cell r="L261">
            <v>37.200000000000003</v>
          </cell>
          <cell r="M261">
            <v>37.200000000000003</v>
          </cell>
          <cell r="N261">
            <v>37.200000000000003</v>
          </cell>
          <cell r="O261">
            <v>37.200000000000003</v>
          </cell>
          <cell r="P261">
            <v>37.200000000000003</v>
          </cell>
          <cell r="Q261">
            <v>37.200000000000003</v>
          </cell>
          <cell r="R261">
            <v>37.200000000000003</v>
          </cell>
          <cell r="S261">
            <v>37.200000000000003</v>
          </cell>
          <cell r="T261">
            <v>37.200000000000003</v>
          </cell>
          <cell r="U261">
            <v>37.200000000000003</v>
          </cell>
          <cell r="V261">
            <v>37.200000000000003</v>
          </cell>
          <cell r="W261">
            <v>37.200000000000003</v>
          </cell>
          <cell r="X261">
            <v>37.200000000000003</v>
          </cell>
          <cell r="Y261">
            <v>37.200000000000003</v>
          </cell>
          <cell r="Z261">
            <v>37.200000000000003</v>
          </cell>
          <cell r="AA261">
            <v>37.200000000000003</v>
          </cell>
          <cell r="AB261">
            <v>37.200000000000003</v>
          </cell>
          <cell r="AC261">
            <v>37.200000000000003</v>
          </cell>
          <cell r="AD261">
            <v>37.200000000000003</v>
          </cell>
        </row>
        <row r="262">
          <cell r="A262">
            <v>546</v>
          </cell>
          <cell r="B262" t="str">
            <v>Torf</v>
          </cell>
          <cell r="C262" t="str">
            <v>Flow</v>
          </cell>
          <cell r="D262" t="str">
            <v>Mig_Net</v>
          </cell>
          <cell r="E262" t="str">
            <v>Overseas</v>
          </cell>
          <cell r="F262">
            <v>1.2</v>
          </cell>
          <cell r="G262">
            <v>1.2</v>
          </cell>
          <cell r="H262">
            <v>1.2</v>
          </cell>
          <cell r="I262">
            <v>1.2</v>
          </cell>
          <cell r="J262">
            <v>1.2</v>
          </cell>
          <cell r="K262">
            <v>1.2</v>
          </cell>
          <cell r="L262">
            <v>1.2</v>
          </cell>
          <cell r="M262">
            <v>1.2</v>
          </cell>
          <cell r="N262">
            <v>1.2</v>
          </cell>
          <cell r="O262">
            <v>1.2</v>
          </cell>
          <cell r="P262">
            <v>1.2</v>
          </cell>
          <cell r="Q262">
            <v>1.2</v>
          </cell>
          <cell r="R262">
            <v>1.2</v>
          </cell>
          <cell r="S262">
            <v>1.2</v>
          </cell>
          <cell r="T262">
            <v>1.2</v>
          </cell>
          <cell r="U262">
            <v>1.2</v>
          </cell>
          <cell r="V262">
            <v>1.2</v>
          </cell>
          <cell r="W262">
            <v>1.2</v>
          </cell>
          <cell r="X262">
            <v>1.2</v>
          </cell>
          <cell r="Y262">
            <v>1.2</v>
          </cell>
          <cell r="Z262">
            <v>1.2</v>
          </cell>
          <cell r="AA262">
            <v>1.2</v>
          </cell>
          <cell r="AB262">
            <v>1.2</v>
          </cell>
          <cell r="AC262">
            <v>1.2</v>
          </cell>
          <cell r="AD262">
            <v>1.2</v>
          </cell>
        </row>
        <row r="263">
          <cell r="A263">
            <v>548</v>
          </cell>
          <cell r="B263" t="str">
            <v>Monm</v>
          </cell>
          <cell r="C263" t="str">
            <v>Flow</v>
          </cell>
          <cell r="D263" t="str">
            <v>Mig_Net</v>
          </cell>
          <cell r="E263" t="str">
            <v>Overseas</v>
          </cell>
          <cell r="F263">
            <v>-72.599999999999994</v>
          </cell>
          <cell r="G263">
            <v>-72.599999999999994</v>
          </cell>
          <cell r="H263">
            <v>-72.599999999999994</v>
          </cell>
          <cell r="I263">
            <v>-72.599999999999994</v>
          </cell>
          <cell r="J263">
            <v>-72.599999999999994</v>
          </cell>
          <cell r="K263">
            <v>-72.599999999999994</v>
          </cell>
          <cell r="L263">
            <v>-72.599999999999994</v>
          </cell>
          <cell r="M263">
            <v>-72.599999999999994</v>
          </cell>
          <cell r="N263">
            <v>-72.599999999999994</v>
          </cell>
          <cell r="O263">
            <v>-72.599999999999994</v>
          </cell>
          <cell r="P263">
            <v>-72.599999999999994</v>
          </cell>
          <cell r="Q263">
            <v>-72.599999999999994</v>
          </cell>
          <cell r="R263">
            <v>-72.599999999999994</v>
          </cell>
          <cell r="S263">
            <v>-72.599999999999994</v>
          </cell>
          <cell r="T263">
            <v>-72.599999999999994</v>
          </cell>
          <cell r="U263">
            <v>-72.599999999999994</v>
          </cell>
          <cell r="V263">
            <v>-72.599999999999994</v>
          </cell>
          <cell r="W263">
            <v>-72.599999999999994</v>
          </cell>
          <cell r="X263">
            <v>-72.599999999999994</v>
          </cell>
          <cell r="Y263">
            <v>-72.599999999999994</v>
          </cell>
          <cell r="Z263">
            <v>-72.599999999999994</v>
          </cell>
          <cell r="AA263">
            <v>-72.599999999999994</v>
          </cell>
          <cell r="AB263">
            <v>-72.599999999999994</v>
          </cell>
          <cell r="AC263">
            <v>-72.599999999999994</v>
          </cell>
          <cell r="AD263">
            <v>-72.599999999999994</v>
          </cell>
        </row>
        <row r="264">
          <cell r="A264">
            <v>550</v>
          </cell>
          <cell r="B264" t="str">
            <v>Newp</v>
          </cell>
          <cell r="C264" t="str">
            <v>Flow</v>
          </cell>
          <cell r="D264" t="str">
            <v>Mig_Net</v>
          </cell>
          <cell r="E264" t="str">
            <v>Overseas</v>
          </cell>
          <cell r="F264">
            <v>360</v>
          </cell>
          <cell r="G264">
            <v>360</v>
          </cell>
          <cell r="H264">
            <v>360</v>
          </cell>
          <cell r="I264">
            <v>360</v>
          </cell>
          <cell r="J264">
            <v>360</v>
          </cell>
          <cell r="K264">
            <v>360</v>
          </cell>
          <cell r="L264">
            <v>360</v>
          </cell>
          <cell r="M264">
            <v>360</v>
          </cell>
          <cell r="N264">
            <v>360</v>
          </cell>
          <cell r="O264">
            <v>360</v>
          </cell>
          <cell r="P264">
            <v>360</v>
          </cell>
          <cell r="Q264">
            <v>360</v>
          </cell>
          <cell r="R264">
            <v>360</v>
          </cell>
          <cell r="S264">
            <v>360</v>
          </cell>
          <cell r="T264">
            <v>360</v>
          </cell>
          <cell r="U264">
            <v>360</v>
          </cell>
          <cell r="V264">
            <v>360</v>
          </cell>
          <cell r="W264">
            <v>360</v>
          </cell>
          <cell r="X264">
            <v>360</v>
          </cell>
          <cell r="Y264">
            <v>360</v>
          </cell>
          <cell r="Z264">
            <v>360</v>
          </cell>
          <cell r="AA264">
            <v>360</v>
          </cell>
          <cell r="AB264">
            <v>360</v>
          </cell>
          <cell r="AC264">
            <v>360</v>
          </cell>
          <cell r="AD264">
            <v>360</v>
          </cell>
        </row>
        <row r="265">
          <cell r="A265">
            <v>552</v>
          </cell>
          <cell r="B265" t="str">
            <v>Card</v>
          </cell>
          <cell r="C265" t="str">
            <v>Flow</v>
          </cell>
          <cell r="D265" t="str">
            <v>Mig_Net</v>
          </cell>
          <cell r="E265" t="str">
            <v>Overseas</v>
          </cell>
          <cell r="F265">
            <v>1652.8</v>
          </cell>
          <cell r="G265">
            <v>1652.8</v>
          </cell>
          <cell r="H265">
            <v>1652.8</v>
          </cell>
          <cell r="I265">
            <v>1652.8</v>
          </cell>
          <cell r="J265">
            <v>1652.8</v>
          </cell>
          <cell r="K265">
            <v>1652.8</v>
          </cell>
          <cell r="L265">
            <v>1652.8</v>
          </cell>
          <cell r="M265">
            <v>1652.8</v>
          </cell>
          <cell r="N265">
            <v>1652.8</v>
          </cell>
          <cell r="O265">
            <v>1652.8</v>
          </cell>
          <cell r="P265">
            <v>1652.8</v>
          </cell>
          <cell r="Q265">
            <v>1652.8</v>
          </cell>
          <cell r="R265">
            <v>1652.8</v>
          </cell>
          <cell r="S265">
            <v>1652.8</v>
          </cell>
          <cell r="T265">
            <v>1652.8</v>
          </cell>
          <cell r="U265">
            <v>1652.8</v>
          </cell>
          <cell r="V265">
            <v>1652.8</v>
          </cell>
          <cell r="W265">
            <v>1652.8</v>
          </cell>
          <cell r="X265">
            <v>1652.8</v>
          </cell>
          <cell r="Y265">
            <v>1652.8</v>
          </cell>
          <cell r="Z265">
            <v>1652.8</v>
          </cell>
          <cell r="AA265">
            <v>1652.8</v>
          </cell>
          <cell r="AB265">
            <v>1652.8</v>
          </cell>
          <cell r="AC265">
            <v>1652.8</v>
          </cell>
          <cell r="AD265">
            <v>1652.8</v>
          </cell>
        </row>
        <row r="266">
          <cell r="A266">
            <v>512</v>
          </cell>
          <cell r="B266" t="str">
            <v>IOA</v>
          </cell>
          <cell r="C266" t="str">
            <v>Flow</v>
          </cell>
          <cell r="D266" t="str">
            <v>Mig_OUTOV</v>
          </cell>
          <cell r="E266" t="str">
            <v>All</v>
          </cell>
          <cell r="F266">
            <v>130.19999999999999</v>
          </cell>
          <cell r="G266">
            <v>130.19999999999999</v>
          </cell>
          <cell r="H266">
            <v>130.19999999999999</v>
          </cell>
          <cell r="I266">
            <v>130.19999999999999</v>
          </cell>
          <cell r="J266">
            <v>130.19999999999999</v>
          </cell>
          <cell r="K266">
            <v>130.19999999999999</v>
          </cell>
          <cell r="L266">
            <v>130.19999999999999</v>
          </cell>
          <cell r="M266">
            <v>130.19999999999999</v>
          </cell>
          <cell r="N266">
            <v>130.19999999999999</v>
          </cell>
          <cell r="O266">
            <v>130.19999999999999</v>
          </cell>
          <cell r="P266">
            <v>130.19999999999999</v>
          </cell>
          <cell r="Q266">
            <v>130.19999999999999</v>
          </cell>
          <cell r="R266">
            <v>130.19999999999999</v>
          </cell>
          <cell r="S266">
            <v>130.19999999999999</v>
          </cell>
          <cell r="T266">
            <v>130.19999999999999</v>
          </cell>
          <cell r="U266">
            <v>130.19999999999999</v>
          </cell>
          <cell r="V266">
            <v>130.19999999999999</v>
          </cell>
          <cell r="W266">
            <v>130.19999999999999</v>
          </cell>
          <cell r="X266">
            <v>130.19999999999999</v>
          </cell>
          <cell r="Y266">
            <v>130.19999999999999</v>
          </cell>
          <cell r="Z266">
            <v>130.19999999999999</v>
          </cell>
          <cell r="AA266">
            <v>130.19999999999999</v>
          </cell>
          <cell r="AB266">
            <v>130.19999999999999</v>
          </cell>
          <cell r="AC266">
            <v>130.19999999999999</v>
          </cell>
          <cell r="AD266">
            <v>130.19999999999999</v>
          </cell>
        </row>
        <row r="267">
          <cell r="A267">
            <v>514</v>
          </cell>
          <cell r="B267" t="str">
            <v>Gwyn</v>
          </cell>
          <cell r="C267" t="str">
            <v>Flow</v>
          </cell>
          <cell r="D267" t="str">
            <v>Mig_OUTOV</v>
          </cell>
          <cell r="E267" t="str">
            <v>All</v>
          </cell>
          <cell r="F267">
            <v>734.6</v>
          </cell>
          <cell r="G267">
            <v>734.6</v>
          </cell>
          <cell r="H267">
            <v>734.6</v>
          </cell>
          <cell r="I267">
            <v>734.6</v>
          </cell>
          <cell r="J267">
            <v>734.6</v>
          </cell>
          <cell r="K267">
            <v>734.6</v>
          </cell>
          <cell r="L267">
            <v>734.6</v>
          </cell>
          <cell r="M267">
            <v>734.6</v>
          </cell>
          <cell r="N267">
            <v>734.6</v>
          </cell>
          <cell r="O267">
            <v>734.6</v>
          </cell>
          <cell r="P267">
            <v>734.6</v>
          </cell>
          <cell r="Q267">
            <v>734.6</v>
          </cell>
          <cell r="R267">
            <v>734.6</v>
          </cell>
          <cell r="S267">
            <v>734.6</v>
          </cell>
          <cell r="T267">
            <v>734.6</v>
          </cell>
          <cell r="U267">
            <v>734.6</v>
          </cell>
          <cell r="V267">
            <v>734.6</v>
          </cell>
          <cell r="W267">
            <v>734.6</v>
          </cell>
          <cell r="X267">
            <v>734.6</v>
          </cell>
          <cell r="Y267">
            <v>734.6</v>
          </cell>
          <cell r="Z267">
            <v>734.6</v>
          </cell>
          <cell r="AA267">
            <v>734.6</v>
          </cell>
          <cell r="AB267">
            <v>734.6</v>
          </cell>
          <cell r="AC267">
            <v>734.6</v>
          </cell>
          <cell r="AD267">
            <v>734.6</v>
          </cell>
        </row>
        <row r="268">
          <cell r="A268">
            <v>516</v>
          </cell>
          <cell r="B268" t="str">
            <v>Conwy</v>
          </cell>
          <cell r="C268" t="str">
            <v>Flow</v>
          </cell>
          <cell r="D268" t="str">
            <v>Mig_OUTOV</v>
          </cell>
          <cell r="E268" t="str">
            <v>All</v>
          </cell>
          <cell r="F268">
            <v>466</v>
          </cell>
          <cell r="G268">
            <v>466</v>
          </cell>
          <cell r="H268">
            <v>466</v>
          </cell>
          <cell r="I268">
            <v>466</v>
          </cell>
          <cell r="J268">
            <v>466</v>
          </cell>
          <cell r="K268">
            <v>466</v>
          </cell>
          <cell r="L268">
            <v>466</v>
          </cell>
          <cell r="M268">
            <v>466</v>
          </cell>
          <cell r="N268">
            <v>466</v>
          </cell>
          <cell r="O268">
            <v>466</v>
          </cell>
          <cell r="P268">
            <v>466</v>
          </cell>
          <cell r="Q268">
            <v>466</v>
          </cell>
          <cell r="R268">
            <v>466</v>
          </cell>
          <cell r="S268">
            <v>466</v>
          </cell>
          <cell r="T268">
            <v>466</v>
          </cell>
          <cell r="U268">
            <v>466</v>
          </cell>
          <cell r="V268">
            <v>466</v>
          </cell>
          <cell r="W268">
            <v>466</v>
          </cell>
          <cell r="X268">
            <v>466</v>
          </cell>
          <cell r="Y268">
            <v>466</v>
          </cell>
          <cell r="Z268">
            <v>466</v>
          </cell>
          <cell r="AA268">
            <v>466</v>
          </cell>
          <cell r="AB268">
            <v>466</v>
          </cell>
          <cell r="AC268">
            <v>466</v>
          </cell>
          <cell r="AD268">
            <v>466</v>
          </cell>
        </row>
        <row r="269">
          <cell r="A269">
            <v>518</v>
          </cell>
          <cell r="B269" t="str">
            <v>Denb</v>
          </cell>
          <cell r="C269" t="str">
            <v>Flow</v>
          </cell>
          <cell r="D269" t="str">
            <v>Mig_OUTOV</v>
          </cell>
          <cell r="E269" t="str">
            <v>All</v>
          </cell>
          <cell r="F269">
            <v>251.4</v>
          </cell>
          <cell r="G269">
            <v>251.4</v>
          </cell>
          <cell r="H269">
            <v>251.4</v>
          </cell>
          <cell r="I269">
            <v>251.4</v>
          </cell>
          <cell r="J269">
            <v>251.4</v>
          </cell>
          <cell r="K269">
            <v>251.4</v>
          </cell>
          <cell r="L269">
            <v>251.4</v>
          </cell>
          <cell r="M269">
            <v>251.4</v>
          </cell>
          <cell r="N269">
            <v>251.4</v>
          </cell>
          <cell r="O269">
            <v>251.4</v>
          </cell>
          <cell r="P269">
            <v>251.4</v>
          </cell>
          <cell r="Q269">
            <v>251.4</v>
          </cell>
          <cell r="R269">
            <v>251.4</v>
          </cell>
          <cell r="S269">
            <v>251.4</v>
          </cell>
          <cell r="T269">
            <v>251.4</v>
          </cell>
          <cell r="U269">
            <v>251.4</v>
          </cell>
          <cell r="V269">
            <v>251.4</v>
          </cell>
          <cell r="W269">
            <v>251.4</v>
          </cell>
          <cell r="X269">
            <v>251.4</v>
          </cell>
          <cell r="Y269">
            <v>251.4</v>
          </cell>
          <cell r="Z269">
            <v>251.4</v>
          </cell>
          <cell r="AA269">
            <v>251.4</v>
          </cell>
          <cell r="AB269">
            <v>251.4</v>
          </cell>
          <cell r="AC269">
            <v>251.4</v>
          </cell>
          <cell r="AD269">
            <v>251.4</v>
          </cell>
        </row>
        <row r="270">
          <cell r="A270">
            <v>520</v>
          </cell>
          <cell r="B270" t="str">
            <v>Flint</v>
          </cell>
          <cell r="C270" t="str">
            <v>Flow</v>
          </cell>
          <cell r="D270" t="str">
            <v>Mig_OUTOV</v>
          </cell>
          <cell r="E270" t="str">
            <v>All</v>
          </cell>
          <cell r="F270">
            <v>296</v>
          </cell>
          <cell r="G270">
            <v>296</v>
          </cell>
          <cell r="H270">
            <v>296</v>
          </cell>
          <cell r="I270">
            <v>296</v>
          </cell>
          <cell r="J270">
            <v>296</v>
          </cell>
          <cell r="K270">
            <v>296</v>
          </cell>
          <cell r="L270">
            <v>296</v>
          </cell>
          <cell r="M270">
            <v>296</v>
          </cell>
          <cell r="N270">
            <v>296</v>
          </cell>
          <cell r="O270">
            <v>296</v>
          </cell>
          <cell r="P270">
            <v>296</v>
          </cell>
          <cell r="Q270">
            <v>296</v>
          </cell>
          <cell r="R270">
            <v>296</v>
          </cell>
          <cell r="S270">
            <v>296</v>
          </cell>
          <cell r="T270">
            <v>296</v>
          </cell>
          <cell r="U270">
            <v>296</v>
          </cell>
          <cell r="V270">
            <v>296</v>
          </cell>
          <cell r="W270">
            <v>296</v>
          </cell>
          <cell r="X270">
            <v>296</v>
          </cell>
          <cell r="Y270">
            <v>296</v>
          </cell>
          <cell r="Z270">
            <v>296</v>
          </cell>
          <cell r="AA270">
            <v>296</v>
          </cell>
          <cell r="AB270">
            <v>296</v>
          </cell>
          <cell r="AC270">
            <v>296</v>
          </cell>
          <cell r="AD270">
            <v>296</v>
          </cell>
        </row>
        <row r="271">
          <cell r="A271">
            <v>522</v>
          </cell>
          <cell r="B271" t="str">
            <v>Wrex</v>
          </cell>
          <cell r="C271" t="str">
            <v>Flow</v>
          </cell>
          <cell r="D271" t="str">
            <v>Mig_OUTOV</v>
          </cell>
          <cell r="E271" t="str">
            <v>All</v>
          </cell>
          <cell r="F271">
            <v>410.6</v>
          </cell>
          <cell r="G271">
            <v>410.6</v>
          </cell>
          <cell r="H271">
            <v>410.6</v>
          </cell>
          <cell r="I271">
            <v>410.6</v>
          </cell>
          <cell r="J271">
            <v>410.6</v>
          </cell>
          <cell r="K271">
            <v>410.6</v>
          </cell>
          <cell r="L271">
            <v>410.6</v>
          </cell>
          <cell r="M271">
            <v>410.6</v>
          </cell>
          <cell r="N271">
            <v>410.6</v>
          </cell>
          <cell r="O271">
            <v>410.6</v>
          </cell>
          <cell r="P271">
            <v>410.6</v>
          </cell>
          <cell r="Q271">
            <v>410.6</v>
          </cell>
          <cell r="R271">
            <v>410.6</v>
          </cell>
          <cell r="S271">
            <v>410.6</v>
          </cell>
          <cell r="T271">
            <v>410.6</v>
          </cell>
          <cell r="U271">
            <v>410.6</v>
          </cell>
          <cell r="V271">
            <v>410.6</v>
          </cell>
          <cell r="W271">
            <v>410.6</v>
          </cell>
          <cell r="X271">
            <v>410.6</v>
          </cell>
          <cell r="Y271">
            <v>410.6</v>
          </cell>
          <cell r="Z271">
            <v>410.6</v>
          </cell>
          <cell r="AA271">
            <v>410.6</v>
          </cell>
          <cell r="AB271">
            <v>410.6</v>
          </cell>
          <cell r="AC271">
            <v>410.6</v>
          </cell>
          <cell r="AD271">
            <v>410.6</v>
          </cell>
        </row>
        <row r="272">
          <cell r="A272">
            <v>524</v>
          </cell>
          <cell r="B272" t="str">
            <v>Powys</v>
          </cell>
          <cell r="C272" t="str">
            <v>Flow</v>
          </cell>
          <cell r="D272" t="str">
            <v>Mig_OUTOV</v>
          </cell>
          <cell r="E272" t="str">
            <v>All</v>
          </cell>
          <cell r="F272">
            <v>323.39999999999998</v>
          </cell>
          <cell r="G272">
            <v>323.39999999999998</v>
          </cell>
          <cell r="H272">
            <v>323.39999999999998</v>
          </cell>
          <cell r="I272">
            <v>323.39999999999998</v>
          </cell>
          <cell r="J272">
            <v>323.39999999999998</v>
          </cell>
          <cell r="K272">
            <v>323.39999999999998</v>
          </cell>
          <cell r="L272">
            <v>323.39999999999998</v>
          </cell>
          <cell r="M272">
            <v>323.39999999999998</v>
          </cell>
          <cell r="N272">
            <v>323.39999999999998</v>
          </cell>
          <cell r="O272">
            <v>323.39999999999998</v>
          </cell>
          <cell r="P272">
            <v>323.39999999999998</v>
          </cell>
          <cell r="Q272">
            <v>323.39999999999998</v>
          </cell>
          <cell r="R272">
            <v>323.39999999999998</v>
          </cell>
          <cell r="S272">
            <v>323.39999999999998</v>
          </cell>
          <cell r="T272">
            <v>323.39999999999998</v>
          </cell>
          <cell r="U272">
            <v>323.39999999999998</v>
          </cell>
          <cell r="V272">
            <v>323.39999999999998</v>
          </cell>
          <cell r="W272">
            <v>323.39999999999998</v>
          </cell>
          <cell r="X272">
            <v>323.39999999999998</v>
          </cell>
          <cell r="Y272">
            <v>323.39999999999998</v>
          </cell>
          <cell r="Z272">
            <v>323.39999999999998</v>
          </cell>
          <cell r="AA272">
            <v>323.39999999999998</v>
          </cell>
          <cell r="AB272">
            <v>323.39999999999998</v>
          </cell>
          <cell r="AC272">
            <v>323.39999999999998</v>
          </cell>
          <cell r="AD272">
            <v>323.39999999999998</v>
          </cell>
        </row>
        <row r="273">
          <cell r="A273">
            <v>526</v>
          </cell>
          <cell r="B273" t="str">
            <v>Cere</v>
          </cell>
          <cell r="C273" t="str">
            <v>Flow</v>
          </cell>
          <cell r="D273" t="str">
            <v>Mig_OUTOV</v>
          </cell>
          <cell r="E273" t="str">
            <v>All</v>
          </cell>
          <cell r="F273">
            <v>548.4</v>
          </cell>
          <cell r="G273">
            <v>548.4</v>
          </cell>
          <cell r="H273">
            <v>548.4</v>
          </cell>
          <cell r="I273">
            <v>548.4</v>
          </cell>
          <cell r="J273">
            <v>548.4</v>
          </cell>
          <cell r="K273">
            <v>548.4</v>
          </cell>
          <cell r="L273">
            <v>548.4</v>
          </cell>
          <cell r="M273">
            <v>548.4</v>
          </cell>
          <cell r="N273">
            <v>548.4</v>
          </cell>
          <cell r="O273">
            <v>548.4</v>
          </cell>
          <cell r="P273">
            <v>548.4</v>
          </cell>
          <cell r="Q273">
            <v>548.4</v>
          </cell>
          <cell r="R273">
            <v>548.4</v>
          </cell>
          <cell r="S273">
            <v>548.4</v>
          </cell>
          <cell r="T273">
            <v>548.4</v>
          </cell>
          <cell r="U273">
            <v>548.4</v>
          </cell>
          <cell r="V273">
            <v>548.4</v>
          </cell>
          <cell r="W273">
            <v>548.4</v>
          </cell>
          <cell r="X273">
            <v>548.4</v>
          </cell>
          <cell r="Y273">
            <v>548.4</v>
          </cell>
          <cell r="Z273">
            <v>548.4</v>
          </cell>
          <cell r="AA273">
            <v>548.4</v>
          </cell>
          <cell r="AB273">
            <v>548.4</v>
          </cell>
          <cell r="AC273">
            <v>548.4</v>
          </cell>
          <cell r="AD273">
            <v>548.4</v>
          </cell>
        </row>
        <row r="274">
          <cell r="A274">
            <v>528</v>
          </cell>
          <cell r="B274" t="str">
            <v>Pemb</v>
          </cell>
          <cell r="C274" t="str">
            <v>Flow</v>
          </cell>
          <cell r="D274" t="str">
            <v>Mig_OUTOV</v>
          </cell>
          <cell r="E274" t="str">
            <v>All</v>
          </cell>
          <cell r="F274">
            <v>446</v>
          </cell>
          <cell r="G274">
            <v>446</v>
          </cell>
          <cell r="H274">
            <v>446</v>
          </cell>
          <cell r="I274">
            <v>446</v>
          </cell>
          <cell r="J274">
            <v>446</v>
          </cell>
          <cell r="K274">
            <v>446</v>
          </cell>
          <cell r="L274">
            <v>446</v>
          </cell>
          <cell r="M274">
            <v>446</v>
          </cell>
          <cell r="N274">
            <v>446</v>
          </cell>
          <cell r="O274">
            <v>446</v>
          </cell>
          <cell r="P274">
            <v>446</v>
          </cell>
          <cell r="Q274">
            <v>446</v>
          </cell>
          <cell r="R274">
            <v>446</v>
          </cell>
          <cell r="S274">
            <v>446</v>
          </cell>
          <cell r="T274">
            <v>446</v>
          </cell>
          <cell r="U274">
            <v>446</v>
          </cell>
          <cell r="V274">
            <v>446</v>
          </cell>
          <cell r="W274">
            <v>446</v>
          </cell>
          <cell r="X274">
            <v>446</v>
          </cell>
          <cell r="Y274">
            <v>446</v>
          </cell>
          <cell r="Z274">
            <v>446</v>
          </cell>
          <cell r="AA274">
            <v>446</v>
          </cell>
          <cell r="AB274">
            <v>446</v>
          </cell>
          <cell r="AC274">
            <v>446</v>
          </cell>
          <cell r="AD274">
            <v>446</v>
          </cell>
        </row>
        <row r="275">
          <cell r="A275">
            <v>530</v>
          </cell>
          <cell r="B275" t="str">
            <v>Carm</v>
          </cell>
          <cell r="C275" t="str">
            <v>Flow</v>
          </cell>
          <cell r="D275" t="str">
            <v>Mig_OUTOV</v>
          </cell>
          <cell r="E275" t="str">
            <v>All</v>
          </cell>
          <cell r="F275">
            <v>315.60000000000002</v>
          </cell>
          <cell r="G275">
            <v>315.60000000000002</v>
          </cell>
          <cell r="H275">
            <v>315.60000000000002</v>
          </cell>
          <cell r="I275">
            <v>315.60000000000002</v>
          </cell>
          <cell r="J275">
            <v>315.60000000000002</v>
          </cell>
          <cell r="K275">
            <v>315.60000000000002</v>
          </cell>
          <cell r="L275">
            <v>315.60000000000002</v>
          </cell>
          <cell r="M275">
            <v>315.60000000000002</v>
          </cell>
          <cell r="N275">
            <v>315.60000000000002</v>
          </cell>
          <cell r="O275">
            <v>315.60000000000002</v>
          </cell>
          <cell r="P275">
            <v>315.60000000000002</v>
          </cell>
          <cell r="Q275">
            <v>315.60000000000002</v>
          </cell>
          <cell r="R275">
            <v>315.60000000000002</v>
          </cell>
          <cell r="S275">
            <v>315.60000000000002</v>
          </cell>
          <cell r="T275">
            <v>315.60000000000002</v>
          </cell>
          <cell r="U275">
            <v>315.60000000000002</v>
          </cell>
          <cell r="V275">
            <v>315.60000000000002</v>
          </cell>
          <cell r="W275">
            <v>315.60000000000002</v>
          </cell>
          <cell r="X275">
            <v>315.60000000000002</v>
          </cell>
          <cell r="Y275">
            <v>315.60000000000002</v>
          </cell>
          <cell r="Z275">
            <v>315.60000000000002</v>
          </cell>
          <cell r="AA275">
            <v>315.60000000000002</v>
          </cell>
          <cell r="AB275">
            <v>315.60000000000002</v>
          </cell>
          <cell r="AC275">
            <v>315.60000000000002</v>
          </cell>
          <cell r="AD275">
            <v>315.60000000000002</v>
          </cell>
        </row>
        <row r="276">
          <cell r="A276">
            <v>532</v>
          </cell>
          <cell r="B276" t="str">
            <v>Swan</v>
          </cell>
          <cell r="C276" t="str">
            <v>Flow</v>
          </cell>
          <cell r="D276" t="str">
            <v>Mig_OUTOV</v>
          </cell>
          <cell r="E276" t="str">
            <v>All</v>
          </cell>
          <cell r="F276">
            <v>1122.2</v>
          </cell>
          <cell r="G276">
            <v>1122.2</v>
          </cell>
          <cell r="H276">
            <v>1122.2</v>
          </cell>
          <cell r="I276">
            <v>1122.2</v>
          </cell>
          <cell r="J276">
            <v>1122.2</v>
          </cell>
          <cell r="K276">
            <v>1122.2</v>
          </cell>
          <cell r="L276">
            <v>1122.2</v>
          </cell>
          <cell r="M276">
            <v>1122.2</v>
          </cell>
          <cell r="N276">
            <v>1122.2</v>
          </cell>
          <cell r="O276">
            <v>1122.2</v>
          </cell>
          <cell r="P276">
            <v>1122.2</v>
          </cell>
          <cell r="Q276">
            <v>1122.2</v>
          </cell>
          <cell r="R276">
            <v>1122.2</v>
          </cell>
          <cell r="S276">
            <v>1122.2</v>
          </cell>
          <cell r="T276">
            <v>1122.2</v>
          </cell>
          <cell r="U276">
            <v>1122.2</v>
          </cell>
          <cell r="V276">
            <v>1122.2</v>
          </cell>
          <cell r="W276">
            <v>1122.2</v>
          </cell>
          <cell r="X276">
            <v>1122.2</v>
          </cell>
          <cell r="Y276">
            <v>1122.2</v>
          </cell>
          <cell r="Z276">
            <v>1122.2</v>
          </cell>
          <cell r="AA276">
            <v>1122.2</v>
          </cell>
          <cell r="AB276">
            <v>1122.2</v>
          </cell>
          <cell r="AC276">
            <v>1122.2</v>
          </cell>
          <cell r="AD276">
            <v>1122.2</v>
          </cell>
        </row>
        <row r="277">
          <cell r="A277">
            <v>534</v>
          </cell>
          <cell r="B277" t="str">
            <v>NPT</v>
          </cell>
          <cell r="C277" t="str">
            <v>Flow</v>
          </cell>
          <cell r="D277" t="str">
            <v>Mig_OUTOV</v>
          </cell>
          <cell r="E277" t="str">
            <v>All</v>
          </cell>
          <cell r="F277">
            <v>163.4</v>
          </cell>
          <cell r="G277">
            <v>163.4</v>
          </cell>
          <cell r="H277">
            <v>163.4</v>
          </cell>
          <cell r="I277">
            <v>163.4</v>
          </cell>
          <cell r="J277">
            <v>163.4</v>
          </cell>
          <cell r="K277">
            <v>163.4</v>
          </cell>
          <cell r="L277">
            <v>163.4</v>
          </cell>
          <cell r="M277">
            <v>163.4</v>
          </cell>
          <cell r="N277">
            <v>163.4</v>
          </cell>
          <cell r="O277">
            <v>163.4</v>
          </cell>
          <cell r="P277">
            <v>163.4</v>
          </cell>
          <cell r="Q277">
            <v>163.4</v>
          </cell>
          <cell r="R277">
            <v>163.4</v>
          </cell>
          <cell r="S277">
            <v>163.4</v>
          </cell>
          <cell r="T277">
            <v>163.4</v>
          </cell>
          <cell r="U277">
            <v>163.4</v>
          </cell>
          <cell r="V277">
            <v>163.4</v>
          </cell>
          <cell r="W277">
            <v>163.4</v>
          </cell>
          <cell r="X277">
            <v>163.4</v>
          </cell>
          <cell r="Y277">
            <v>163.4</v>
          </cell>
          <cell r="Z277">
            <v>163.4</v>
          </cell>
          <cell r="AA277">
            <v>163.4</v>
          </cell>
          <cell r="AB277">
            <v>163.4</v>
          </cell>
          <cell r="AC277">
            <v>163.4</v>
          </cell>
          <cell r="AD277">
            <v>163.4</v>
          </cell>
        </row>
        <row r="278">
          <cell r="A278">
            <v>536</v>
          </cell>
          <cell r="B278" t="str">
            <v>Brid</v>
          </cell>
          <cell r="C278" t="str">
            <v>Flow</v>
          </cell>
          <cell r="D278" t="str">
            <v>Mig_OUTOV</v>
          </cell>
          <cell r="E278" t="str">
            <v>All</v>
          </cell>
          <cell r="F278">
            <v>254.2</v>
          </cell>
          <cell r="G278">
            <v>254.2</v>
          </cell>
          <cell r="H278">
            <v>254.2</v>
          </cell>
          <cell r="I278">
            <v>254.2</v>
          </cell>
          <cell r="J278">
            <v>254.2</v>
          </cell>
          <cell r="K278">
            <v>254.2</v>
          </cell>
          <cell r="L278">
            <v>254.2</v>
          </cell>
          <cell r="M278">
            <v>254.2</v>
          </cell>
          <cell r="N278">
            <v>254.2</v>
          </cell>
          <cell r="O278">
            <v>254.2</v>
          </cell>
          <cell r="P278">
            <v>254.2</v>
          </cell>
          <cell r="Q278">
            <v>254.2</v>
          </cell>
          <cell r="R278">
            <v>254.2</v>
          </cell>
          <cell r="S278">
            <v>254.2</v>
          </cell>
          <cell r="T278">
            <v>254.2</v>
          </cell>
          <cell r="U278">
            <v>254.2</v>
          </cell>
          <cell r="V278">
            <v>254.2</v>
          </cell>
          <cell r="W278">
            <v>254.2</v>
          </cell>
          <cell r="X278">
            <v>254.2</v>
          </cell>
          <cell r="Y278">
            <v>254.2</v>
          </cell>
          <cell r="Z278">
            <v>254.2</v>
          </cell>
          <cell r="AA278">
            <v>254.2</v>
          </cell>
          <cell r="AB278">
            <v>254.2</v>
          </cell>
          <cell r="AC278">
            <v>254.2</v>
          </cell>
          <cell r="AD278">
            <v>254.2</v>
          </cell>
        </row>
        <row r="279">
          <cell r="A279">
            <v>538</v>
          </cell>
          <cell r="B279" t="str">
            <v>Vale</v>
          </cell>
          <cell r="C279" t="str">
            <v>Flow</v>
          </cell>
          <cell r="D279" t="str">
            <v>Mig_OUTOV</v>
          </cell>
          <cell r="E279" t="str">
            <v>All</v>
          </cell>
          <cell r="F279">
            <v>285.2</v>
          </cell>
          <cell r="G279">
            <v>285.2</v>
          </cell>
          <cell r="H279">
            <v>285.2</v>
          </cell>
          <cell r="I279">
            <v>285.2</v>
          </cell>
          <cell r="J279">
            <v>285.2</v>
          </cell>
          <cell r="K279">
            <v>285.2</v>
          </cell>
          <cell r="L279">
            <v>285.2</v>
          </cell>
          <cell r="M279">
            <v>285.2</v>
          </cell>
          <cell r="N279">
            <v>285.2</v>
          </cell>
          <cell r="O279">
            <v>285.2</v>
          </cell>
          <cell r="P279">
            <v>285.2</v>
          </cell>
          <cell r="Q279">
            <v>285.2</v>
          </cell>
          <cell r="R279">
            <v>285.2</v>
          </cell>
          <cell r="S279">
            <v>285.2</v>
          </cell>
          <cell r="T279">
            <v>285.2</v>
          </cell>
          <cell r="U279">
            <v>285.2</v>
          </cell>
          <cell r="V279">
            <v>285.2</v>
          </cell>
          <cell r="W279">
            <v>285.2</v>
          </cell>
          <cell r="X279">
            <v>285.2</v>
          </cell>
          <cell r="Y279">
            <v>285.2</v>
          </cell>
          <cell r="Z279">
            <v>285.2</v>
          </cell>
          <cell r="AA279">
            <v>285.2</v>
          </cell>
          <cell r="AB279">
            <v>285.2</v>
          </cell>
          <cell r="AC279">
            <v>285.2</v>
          </cell>
          <cell r="AD279">
            <v>285.2</v>
          </cell>
        </row>
        <row r="280">
          <cell r="A280">
            <v>540</v>
          </cell>
          <cell r="B280" t="str">
            <v>RCT</v>
          </cell>
          <cell r="C280" t="str">
            <v>Flow</v>
          </cell>
          <cell r="D280" t="str">
            <v>Mig_OUTOV</v>
          </cell>
          <cell r="E280" t="str">
            <v>All</v>
          </cell>
          <cell r="F280">
            <v>648.6</v>
          </cell>
          <cell r="G280">
            <v>648.6</v>
          </cell>
          <cell r="H280">
            <v>648.6</v>
          </cell>
          <cell r="I280">
            <v>648.6</v>
          </cell>
          <cell r="J280">
            <v>648.6</v>
          </cell>
          <cell r="K280">
            <v>648.6</v>
          </cell>
          <cell r="L280">
            <v>648.6</v>
          </cell>
          <cell r="M280">
            <v>648.6</v>
          </cell>
          <cell r="N280">
            <v>648.6</v>
          </cell>
          <cell r="O280">
            <v>648.6</v>
          </cell>
          <cell r="P280">
            <v>648.6</v>
          </cell>
          <cell r="Q280">
            <v>648.6</v>
          </cell>
          <cell r="R280">
            <v>648.6</v>
          </cell>
          <cell r="S280">
            <v>648.6</v>
          </cell>
          <cell r="T280">
            <v>648.6</v>
          </cell>
          <cell r="U280">
            <v>648.6</v>
          </cell>
          <cell r="V280">
            <v>648.6</v>
          </cell>
          <cell r="W280">
            <v>648.6</v>
          </cell>
          <cell r="X280">
            <v>648.6</v>
          </cell>
          <cell r="Y280">
            <v>648.6</v>
          </cell>
          <cell r="Z280">
            <v>648.6</v>
          </cell>
          <cell r="AA280">
            <v>648.6</v>
          </cell>
          <cell r="AB280">
            <v>648.6</v>
          </cell>
          <cell r="AC280">
            <v>648.6</v>
          </cell>
          <cell r="AD280">
            <v>648.6</v>
          </cell>
        </row>
        <row r="281">
          <cell r="A281">
            <v>542</v>
          </cell>
          <cell r="B281" t="str">
            <v>Merth</v>
          </cell>
          <cell r="C281" t="str">
            <v>Flow</v>
          </cell>
          <cell r="D281" t="str">
            <v>Mig_OUTOV</v>
          </cell>
          <cell r="E281" t="str">
            <v>All</v>
          </cell>
          <cell r="F281">
            <v>75.599999999999994</v>
          </cell>
          <cell r="G281">
            <v>75.599999999999994</v>
          </cell>
          <cell r="H281">
            <v>75.599999999999994</v>
          </cell>
          <cell r="I281">
            <v>75.599999999999994</v>
          </cell>
          <cell r="J281">
            <v>75.599999999999994</v>
          </cell>
          <cell r="K281">
            <v>75.599999999999994</v>
          </cell>
          <cell r="L281">
            <v>75.599999999999994</v>
          </cell>
          <cell r="M281">
            <v>75.599999999999994</v>
          </cell>
          <cell r="N281">
            <v>75.599999999999994</v>
          </cell>
          <cell r="O281">
            <v>75.599999999999994</v>
          </cell>
          <cell r="P281">
            <v>75.599999999999994</v>
          </cell>
          <cell r="Q281">
            <v>75.599999999999994</v>
          </cell>
          <cell r="R281">
            <v>75.599999999999994</v>
          </cell>
          <cell r="S281">
            <v>75.599999999999994</v>
          </cell>
          <cell r="T281">
            <v>75.599999999999994</v>
          </cell>
          <cell r="U281">
            <v>75.599999999999994</v>
          </cell>
          <cell r="V281">
            <v>75.599999999999994</v>
          </cell>
          <cell r="W281">
            <v>75.599999999999994</v>
          </cell>
          <cell r="X281">
            <v>75.599999999999994</v>
          </cell>
          <cell r="Y281">
            <v>75.599999999999994</v>
          </cell>
          <cell r="Z281">
            <v>75.599999999999994</v>
          </cell>
          <cell r="AA281">
            <v>75.599999999999994</v>
          </cell>
          <cell r="AB281">
            <v>75.599999999999994</v>
          </cell>
          <cell r="AC281">
            <v>75.599999999999994</v>
          </cell>
          <cell r="AD281">
            <v>75.599999999999994</v>
          </cell>
        </row>
        <row r="282">
          <cell r="A282">
            <v>544</v>
          </cell>
          <cell r="B282" t="str">
            <v>Caer</v>
          </cell>
          <cell r="C282" t="str">
            <v>Flow</v>
          </cell>
          <cell r="D282" t="str">
            <v>Mig_OUTOV</v>
          </cell>
          <cell r="E282" t="str">
            <v>All</v>
          </cell>
          <cell r="F282">
            <v>196.6</v>
          </cell>
          <cell r="G282">
            <v>196.6</v>
          </cell>
          <cell r="H282">
            <v>196.6</v>
          </cell>
          <cell r="I282">
            <v>196.6</v>
          </cell>
          <cell r="J282">
            <v>196.6</v>
          </cell>
          <cell r="K282">
            <v>196.6</v>
          </cell>
          <cell r="L282">
            <v>196.6</v>
          </cell>
          <cell r="M282">
            <v>196.6</v>
          </cell>
          <cell r="N282">
            <v>196.6</v>
          </cell>
          <cell r="O282">
            <v>196.6</v>
          </cell>
          <cell r="P282">
            <v>196.6</v>
          </cell>
          <cell r="Q282">
            <v>196.6</v>
          </cell>
          <cell r="R282">
            <v>196.6</v>
          </cell>
          <cell r="S282">
            <v>196.6</v>
          </cell>
          <cell r="T282">
            <v>196.6</v>
          </cell>
          <cell r="U282">
            <v>196.6</v>
          </cell>
          <cell r="V282">
            <v>196.6</v>
          </cell>
          <cell r="W282">
            <v>196.6</v>
          </cell>
          <cell r="X282">
            <v>196.6</v>
          </cell>
          <cell r="Y282">
            <v>196.6</v>
          </cell>
          <cell r="Z282">
            <v>196.6</v>
          </cell>
          <cell r="AA282">
            <v>196.6</v>
          </cell>
          <cell r="AB282">
            <v>196.6</v>
          </cell>
          <cell r="AC282">
            <v>196.6</v>
          </cell>
          <cell r="AD282">
            <v>196.6</v>
          </cell>
        </row>
        <row r="283">
          <cell r="A283">
            <v>545</v>
          </cell>
          <cell r="B283" t="str">
            <v>Blae</v>
          </cell>
          <cell r="C283" t="str">
            <v>Flow</v>
          </cell>
          <cell r="D283" t="str">
            <v>Mig_OUTOV</v>
          </cell>
          <cell r="E283" t="str">
            <v>All</v>
          </cell>
          <cell r="F283">
            <v>73.400000000000006</v>
          </cell>
          <cell r="G283">
            <v>73.400000000000006</v>
          </cell>
          <cell r="H283">
            <v>73.400000000000006</v>
          </cell>
          <cell r="I283">
            <v>73.400000000000006</v>
          </cell>
          <cell r="J283">
            <v>73.400000000000006</v>
          </cell>
          <cell r="K283">
            <v>73.400000000000006</v>
          </cell>
          <cell r="L283">
            <v>73.400000000000006</v>
          </cell>
          <cell r="M283">
            <v>73.400000000000006</v>
          </cell>
          <cell r="N283">
            <v>73.400000000000006</v>
          </cell>
          <cell r="O283">
            <v>73.400000000000006</v>
          </cell>
          <cell r="P283">
            <v>73.400000000000006</v>
          </cell>
          <cell r="Q283">
            <v>73.400000000000006</v>
          </cell>
          <cell r="R283">
            <v>73.400000000000006</v>
          </cell>
          <cell r="S283">
            <v>73.400000000000006</v>
          </cell>
          <cell r="T283">
            <v>73.400000000000006</v>
          </cell>
          <cell r="U283">
            <v>73.400000000000006</v>
          </cell>
          <cell r="V283">
            <v>73.400000000000006</v>
          </cell>
          <cell r="W283">
            <v>73.400000000000006</v>
          </cell>
          <cell r="X283">
            <v>73.400000000000006</v>
          </cell>
          <cell r="Y283">
            <v>73.400000000000006</v>
          </cell>
          <cell r="Z283">
            <v>73.400000000000006</v>
          </cell>
          <cell r="AA283">
            <v>73.400000000000006</v>
          </cell>
          <cell r="AB283">
            <v>73.400000000000006</v>
          </cell>
          <cell r="AC283">
            <v>73.400000000000006</v>
          </cell>
          <cell r="AD283">
            <v>73.400000000000006</v>
          </cell>
        </row>
        <row r="284">
          <cell r="A284">
            <v>546</v>
          </cell>
          <cell r="B284" t="str">
            <v>Torf</v>
          </cell>
          <cell r="C284" t="str">
            <v>Flow</v>
          </cell>
          <cell r="D284" t="str">
            <v>Mig_OUTOV</v>
          </cell>
          <cell r="E284" t="str">
            <v>All</v>
          </cell>
          <cell r="F284">
            <v>113.6</v>
          </cell>
          <cell r="G284">
            <v>113.6</v>
          </cell>
          <cell r="H284">
            <v>113.6</v>
          </cell>
          <cell r="I284">
            <v>113.6</v>
          </cell>
          <cell r="J284">
            <v>113.6</v>
          </cell>
          <cell r="K284">
            <v>113.6</v>
          </cell>
          <cell r="L284">
            <v>113.6</v>
          </cell>
          <cell r="M284">
            <v>113.6</v>
          </cell>
          <cell r="N284">
            <v>113.6</v>
          </cell>
          <cell r="O284">
            <v>113.6</v>
          </cell>
          <cell r="P284">
            <v>113.6</v>
          </cell>
          <cell r="Q284">
            <v>113.6</v>
          </cell>
          <cell r="R284">
            <v>113.6</v>
          </cell>
          <cell r="S284">
            <v>113.6</v>
          </cell>
          <cell r="T284">
            <v>113.6</v>
          </cell>
          <cell r="U284">
            <v>113.6</v>
          </cell>
          <cell r="V284">
            <v>113.6</v>
          </cell>
          <cell r="W284">
            <v>113.6</v>
          </cell>
          <cell r="X284">
            <v>113.6</v>
          </cell>
          <cell r="Y284">
            <v>113.6</v>
          </cell>
          <cell r="Z284">
            <v>113.6</v>
          </cell>
          <cell r="AA284">
            <v>113.6</v>
          </cell>
          <cell r="AB284">
            <v>113.6</v>
          </cell>
          <cell r="AC284">
            <v>113.6</v>
          </cell>
          <cell r="AD284">
            <v>113.6</v>
          </cell>
        </row>
        <row r="285">
          <cell r="A285">
            <v>548</v>
          </cell>
          <cell r="B285" t="str">
            <v>Monm</v>
          </cell>
          <cell r="C285" t="str">
            <v>Flow</v>
          </cell>
          <cell r="D285" t="str">
            <v>Mig_OUTOV</v>
          </cell>
          <cell r="E285" t="str">
            <v>All</v>
          </cell>
          <cell r="F285">
            <v>261.60000000000002</v>
          </cell>
          <cell r="G285">
            <v>261.60000000000002</v>
          </cell>
          <cell r="H285">
            <v>261.60000000000002</v>
          </cell>
          <cell r="I285">
            <v>261.60000000000002</v>
          </cell>
          <cell r="J285">
            <v>261.60000000000002</v>
          </cell>
          <cell r="K285">
            <v>261.60000000000002</v>
          </cell>
          <cell r="L285">
            <v>261.60000000000002</v>
          </cell>
          <cell r="M285">
            <v>261.60000000000002</v>
          </cell>
          <cell r="N285">
            <v>261.60000000000002</v>
          </cell>
          <cell r="O285">
            <v>261.60000000000002</v>
          </cell>
          <cell r="P285">
            <v>261.60000000000002</v>
          </cell>
          <cell r="Q285">
            <v>261.60000000000002</v>
          </cell>
          <cell r="R285">
            <v>261.60000000000002</v>
          </cell>
          <cell r="S285">
            <v>261.60000000000002</v>
          </cell>
          <cell r="T285">
            <v>261.60000000000002</v>
          </cell>
          <cell r="U285">
            <v>261.60000000000002</v>
          </cell>
          <cell r="V285">
            <v>261.60000000000002</v>
          </cell>
          <cell r="W285">
            <v>261.60000000000002</v>
          </cell>
          <cell r="X285">
            <v>261.60000000000002</v>
          </cell>
          <cell r="Y285">
            <v>261.60000000000002</v>
          </cell>
          <cell r="Z285">
            <v>261.60000000000002</v>
          </cell>
          <cell r="AA285">
            <v>261.60000000000002</v>
          </cell>
          <cell r="AB285">
            <v>261.60000000000002</v>
          </cell>
          <cell r="AC285">
            <v>261.60000000000002</v>
          </cell>
          <cell r="AD285">
            <v>261.60000000000002</v>
          </cell>
        </row>
        <row r="286">
          <cell r="A286">
            <v>550</v>
          </cell>
          <cell r="B286" t="str">
            <v>Newp</v>
          </cell>
          <cell r="C286" t="str">
            <v>Flow</v>
          </cell>
          <cell r="D286" t="str">
            <v>Mig_OUTOV</v>
          </cell>
          <cell r="E286" t="str">
            <v>All</v>
          </cell>
          <cell r="F286">
            <v>674.2</v>
          </cell>
          <cell r="G286">
            <v>674.2</v>
          </cell>
          <cell r="H286">
            <v>674.2</v>
          </cell>
          <cell r="I286">
            <v>674.2</v>
          </cell>
          <cell r="J286">
            <v>674.2</v>
          </cell>
          <cell r="K286">
            <v>674.2</v>
          </cell>
          <cell r="L286">
            <v>674.2</v>
          </cell>
          <cell r="M286">
            <v>674.2</v>
          </cell>
          <cell r="N286">
            <v>674.2</v>
          </cell>
          <cell r="O286">
            <v>674.2</v>
          </cell>
          <cell r="P286">
            <v>674.2</v>
          </cell>
          <cell r="Q286">
            <v>674.2</v>
          </cell>
          <cell r="R286">
            <v>674.2</v>
          </cell>
          <cell r="S286">
            <v>674.2</v>
          </cell>
          <cell r="T286">
            <v>674.2</v>
          </cell>
          <cell r="U286">
            <v>674.2</v>
          </cell>
          <cell r="V286">
            <v>674.2</v>
          </cell>
          <cell r="W286">
            <v>674.2</v>
          </cell>
          <cell r="X286">
            <v>674.2</v>
          </cell>
          <cell r="Y286">
            <v>674.2</v>
          </cell>
          <cell r="Z286">
            <v>674.2</v>
          </cell>
          <cell r="AA286">
            <v>674.2</v>
          </cell>
          <cell r="AB286">
            <v>674.2</v>
          </cell>
          <cell r="AC286">
            <v>674.2</v>
          </cell>
          <cell r="AD286">
            <v>674.2</v>
          </cell>
        </row>
        <row r="287">
          <cell r="A287">
            <v>552</v>
          </cell>
          <cell r="B287" t="str">
            <v>Card</v>
          </cell>
          <cell r="C287" t="str">
            <v>Flow</v>
          </cell>
          <cell r="D287" t="str">
            <v>Mig_OUTOV</v>
          </cell>
          <cell r="E287" t="str">
            <v>All</v>
          </cell>
          <cell r="F287">
            <v>3446.2</v>
          </cell>
          <cell r="G287">
            <v>3446.2</v>
          </cell>
          <cell r="H287">
            <v>3446.2</v>
          </cell>
          <cell r="I287">
            <v>3446.2</v>
          </cell>
          <cell r="J287">
            <v>3446.2</v>
          </cell>
          <cell r="K287">
            <v>3446.2</v>
          </cell>
          <cell r="L287">
            <v>3446.2</v>
          </cell>
          <cell r="M287">
            <v>3446.2</v>
          </cell>
          <cell r="N287">
            <v>3446.2</v>
          </cell>
          <cell r="O287">
            <v>3446.2</v>
          </cell>
          <cell r="P287">
            <v>3446.2</v>
          </cell>
          <cell r="Q287">
            <v>3446.2</v>
          </cell>
          <cell r="R287">
            <v>3446.2</v>
          </cell>
          <cell r="S287">
            <v>3446.2</v>
          </cell>
          <cell r="T287">
            <v>3446.2</v>
          </cell>
          <cell r="U287">
            <v>3446.2</v>
          </cell>
          <cell r="V287">
            <v>3446.2</v>
          </cell>
          <cell r="W287">
            <v>3446.2</v>
          </cell>
          <cell r="X287">
            <v>3446.2</v>
          </cell>
          <cell r="Y287">
            <v>3446.2</v>
          </cell>
          <cell r="Z287">
            <v>3446.2</v>
          </cell>
          <cell r="AA287">
            <v>3446.2</v>
          </cell>
          <cell r="AB287">
            <v>3446.2</v>
          </cell>
          <cell r="AC287">
            <v>3446.2</v>
          </cell>
          <cell r="AD287">
            <v>3446.2</v>
          </cell>
        </row>
        <row r="288">
          <cell r="A288">
            <v>512</v>
          </cell>
          <cell r="B288" t="str">
            <v>IOA</v>
          </cell>
          <cell r="C288" t="str">
            <v>Flow</v>
          </cell>
          <cell r="D288" t="str">
            <v>Mig_OUTUK</v>
          </cell>
          <cell r="E288" t="str">
            <v>All</v>
          </cell>
          <cell r="F288">
            <v>2254.7374729888006</v>
          </cell>
          <cell r="G288">
            <v>2254.7374729888006</v>
          </cell>
          <cell r="H288">
            <v>2254.7374729888015</v>
          </cell>
          <cell r="I288">
            <v>2254.7374729887997</v>
          </cell>
          <cell r="J288">
            <v>2254.7374729887997</v>
          </cell>
          <cell r="K288">
            <v>2254.7374729888006</v>
          </cell>
          <cell r="L288">
            <v>2254.7374729888002</v>
          </cell>
          <cell r="M288">
            <v>2254.7374729887997</v>
          </cell>
          <cell r="N288">
            <v>2254.7374729887997</v>
          </cell>
          <cell r="O288">
            <v>2254.7374729887993</v>
          </cell>
          <cell r="P288">
            <v>2254.7374729887997</v>
          </cell>
          <cell r="Q288">
            <v>2254.7374729887997</v>
          </cell>
          <cell r="R288">
            <v>2254.7374729887997</v>
          </cell>
          <cell r="S288">
            <v>2254.7374729888006</v>
          </cell>
          <cell r="T288">
            <v>2254.7374729888006</v>
          </cell>
          <cell r="U288">
            <v>2254.7374729888006</v>
          </cell>
          <cell r="V288">
            <v>2254.7374729888002</v>
          </cell>
          <cell r="W288">
            <v>2254.7374729887997</v>
          </cell>
          <cell r="X288">
            <v>2254.7374729888006</v>
          </cell>
          <cell r="Y288">
            <v>2254.7374729887997</v>
          </cell>
          <cell r="Z288">
            <v>2254.7374729887997</v>
          </cell>
          <cell r="AA288">
            <v>2254.7374729888002</v>
          </cell>
          <cell r="AB288">
            <v>2254.7374729888006</v>
          </cell>
          <cell r="AC288">
            <v>2254.7374729887993</v>
          </cell>
          <cell r="AD288">
            <v>2254.7374729888002</v>
          </cell>
        </row>
        <row r="289">
          <cell r="A289">
            <v>514</v>
          </cell>
          <cell r="B289" t="str">
            <v>Gwyn</v>
          </cell>
          <cell r="C289" t="str">
            <v>Flow</v>
          </cell>
          <cell r="D289" t="str">
            <v>Mig_OUTUK</v>
          </cell>
          <cell r="E289" t="str">
            <v>All</v>
          </cell>
          <cell r="F289">
            <v>5406.6767509866604</v>
          </cell>
          <cell r="G289">
            <v>5406.6767509866613</v>
          </cell>
          <cell r="H289">
            <v>5406.6767509866586</v>
          </cell>
          <cell r="I289">
            <v>5406.6767509866613</v>
          </cell>
          <cell r="J289">
            <v>5406.6767509866595</v>
          </cell>
          <cell r="K289">
            <v>5406.6767509866604</v>
          </cell>
          <cell r="L289">
            <v>5406.6767509866622</v>
          </cell>
          <cell r="M289">
            <v>5406.6767509866586</v>
          </cell>
          <cell r="N289">
            <v>5406.6767509866586</v>
          </cell>
          <cell r="O289">
            <v>5406.6767509866586</v>
          </cell>
          <cell r="P289">
            <v>5406.6767509866613</v>
          </cell>
          <cell r="Q289">
            <v>5406.6767509866604</v>
          </cell>
          <cell r="R289">
            <v>5406.6767509866613</v>
          </cell>
          <cell r="S289">
            <v>5406.6767509866604</v>
          </cell>
          <cell r="T289">
            <v>5406.6767509866604</v>
          </cell>
          <cell r="U289">
            <v>5406.6767509866613</v>
          </cell>
          <cell r="V289">
            <v>5406.6767509866604</v>
          </cell>
          <cell r="W289">
            <v>5406.6767509866586</v>
          </cell>
          <cell r="X289">
            <v>5406.6767509866586</v>
          </cell>
          <cell r="Y289">
            <v>5406.6767509866613</v>
          </cell>
          <cell r="Z289">
            <v>5406.6767509866595</v>
          </cell>
          <cell r="AA289">
            <v>5406.6767509866604</v>
          </cell>
          <cell r="AB289">
            <v>5406.6767509866622</v>
          </cell>
          <cell r="AC289">
            <v>5406.6767509866586</v>
          </cell>
          <cell r="AD289">
            <v>5406.6767509866622</v>
          </cell>
        </row>
        <row r="290">
          <cell r="A290">
            <v>516</v>
          </cell>
          <cell r="B290" t="str">
            <v>Conwy</v>
          </cell>
          <cell r="C290" t="str">
            <v>Flow</v>
          </cell>
          <cell r="D290" t="str">
            <v>Mig_OUTUK</v>
          </cell>
          <cell r="E290" t="str">
            <v>All</v>
          </cell>
          <cell r="F290">
            <v>4142.7514240682212</v>
          </cell>
          <cell r="G290">
            <v>4142.7514240682203</v>
          </cell>
          <cell r="H290">
            <v>4142.7514240682194</v>
          </cell>
          <cell r="I290">
            <v>4142.7514240682203</v>
          </cell>
          <cell r="J290">
            <v>4142.7514240682212</v>
          </cell>
          <cell r="K290">
            <v>4142.7514240682212</v>
          </cell>
          <cell r="L290">
            <v>4142.7514240682203</v>
          </cell>
          <cell r="M290">
            <v>4142.7514240682194</v>
          </cell>
          <cell r="N290">
            <v>4142.7514240682194</v>
          </cell>
          <cell r="O290">
            <v>4142.7514240682194</v>
          </cell>
          <cell r="P290">
            <v>4142.7514240682203</v>
          </cell>
          <cell r="Q290">
            <v>4142.7514240682194</v>
          </cell>
          <cell r="R290">
            <v>4142.7514240682194</v>
          </cell>
          <cell r="S290">
            <v>4142.7514240682221</v>
          </cell>
          <cell r="T290">
            <v>4142.7514240682203</v>
          </cell>
          <cell r="U290">
            <v>4142.7514240682176</v>
          </cell>
          <cell r="V290">
            <v>4142.7514240682221</v>
          </cell>
          <cell r="W290">
            <v>4142.7514240682194</v>
          </cell>
          <cell r="X290">
            <v>4142.7514240682194</v>
          </cell>
          <cell r="Y290">
            <v>4142.7514240682212</v>
          </cell>
          <cell r="Z290">
            <v>4142.7514240682194</v>
          </cell>
          <cell r="AA290">
            <v>4142.7514240682212</v>
          </cell>
          <cell r="AB290">
            <v>4142.7514240682203</v>
          </cell>
          <cell r="AC290">
            <v>4142.7514240682185</v>
          </cell>
          <cell r="AD290">
            <v>4142.7514240682203</v>
          </cell>
        </row>
        <row r="291">
          <cell r="A291">
            <v>518</v>
          </cell>
          <cell r="B291" t="str">
            <v>Denb</v>
          </cell>
          <cell r="C291" t="str">
            <v>Flow</v>
          </cell>
          <cell r="D291" t="str">
            <v>Mig_OUTUK</v>
          </cell>
          <cell r="E291" t="str">
            <v>All</v>
          </cell>
          <cell r="F291">
            <v>4016.2996309123</v>
          </cell>
          <cell r="G291">
            <v>4016.2996309123009</v>
          </cell>
          <cell r="H291">
            <v>4016.2996309123</v>
          </cell>
          <cell r="I291">
            <v>4016.2996309123</v>
          </cell>
          <cell r="J291">
            <v>4016.2996309123</v>
          </cell>
          <cell r="K291">
            <v>4016.2996309123</v>
          </cell>
          <cell r="L291">
            <v>4016.2996309123009</v>
          </cell>
          <cell r="M291">
            <v>4016.2996309123</v>
          </cell>
          <cell r="N291">
            <v>4016.2996309123</v>
          </cell>
          <cell r="O291">
            <v>4016.2996309122991</v>
          </cell>
          <cell r="P291">
            <v>4016.2996309123</v>
          </cell>
          <cell r="Q291">
            <v>4016.2996309123</v>
          </cell>
          <cell r="R291">
            <v>4016.2996309123009</v>
          </cell>
          <cell r="S291">
            <v>4016.2996309123018</v>
          </cell>
          <cell r="T291">
            <v>4016.2996309122991</v>
          </cell>
          <cell r="U291">
            <v>4016.2996309123009</v>
          </cell>
          <cell r="V291">
            <v>4016.2996309123</v>
          </cell>
          <cell r="W291">
            <v>4016.2996309123</v>
          </cell>
          <cell r="X291">
            <v>4016.2996309123</v>
          </cell>
          <cell r="Y291">
            <v>4016.2996309123009</v>
          </cell>
          <cell r="Z291">
            <v>4016.2996309123005</v>
          </cell>
          <cell r="AA291">
            <v>4016.2996309122991</v>
          </cell>
          <cell r="AB291">
            <v>4016.2996309123</v>
          </cell>
          <cell r="AC291">
            <v>4016.2996309123018</v>
          </cell>
          <cell r="AD291">
            <v>4016.2996309123</v>
          </cell>
        </row>
        <row r="292">
          <cell r="A292">
            <v>520</v>
          </cell>
          <cell r="B292" t="str">
            <v>Flint</v>
          </cell>
          <cell r="C292" t="str">
            <v>Flow</v>
          </cell>
          <cell r="D292" t="str">
            <v>Mig_OUTUK</v>
          </cell>
          <cell r="E292" t="str">
            <v>All</v>
          </cell>
          <cell r="F292">
            <v>4643.3052952421385</v>
          </cell>
          <cell r="G292">
            <v>4643.3052952421367</v>
          </cell>
          <cell r="H292">
            <v>4643.3052952421367</v>
          </cell>
          <cell r="I292">
            <v>4643.3052952421385</v>
          </cell>
          <cell r="J292">
            <v>4643.3052952421403</v>
          </cell>
          <cell r="K292">
            <v>4643.3052952421403</v>
          </cell>
          <cell r="L292">
            <v>4643.3052952421394</v>
          </cell>
          <cell r="M292">
            <v>4643.3052952421394</v>
          </cell>
          <cell r="N292">
            <v>4643.3052952421385</v>
          </cell>
          <cell r="O292">
            <v>4643.3052952421403</v>
          </cell>
          <cell r="P292">
            <v>4643.3052952421385</v>
          </cell>
          <cell r="Q292">
            <v>4643.3052952421413</v>
          </cell>
          <cell r="R292">
            <v>4643.3052952421422</v>
          </cell>
          <cell r="S292">
            <v>4643.3052952421385</v>
          </cell>
          <cell r="T292">
            <v>4643.3052952421403</v>
          </cell>
          <cell r="U292">
            <v>4643.3052952421394</v>
          </cell>
          <cell r="V292">
            <v>4643.3052952421422</v>
          </cell>
          <cell r="W292">
            <v>4643.3052952421385</v>
          </cell>
          <cell r="X292">
            <v>4643.3052952421422</v>
          </cell>
          <cell r="Y292">
            <v>4643.3052952421385</v>
          </cell>
          <cell r="Z292">
            <v>4643.3052952421403</v>
          </cell>
          <cell r="AA292">
            <v>4643.3052952421385</v>
          </cell>
          <cell r="AB292">
            <v>4643.3052952421422</v>
          </cell>
          <cell r="AC292">
            <v>4643.3052952421403</v>
          </cell>
          <cell r="AD292">
            <v>4643.3052952421422</v>
          </cell>
        </row>
        <row r="293">
          <cell r="A293">
            <v>522</v>
          </cell>
          <cell r="B293" t="str">
            <v>Wrex</v>
          </cell>
          <cell r="C293" t="str">
            <v>Flow</v>
          </cell>
          <cell r="D293" t="str">
            <v>Mig_OUTUK</v>
          </cell>
          <cell r="E293" t="str">
            <v>All</v>
          </cell>
          <cell r="F293">
            <v>3689.4709050011797</v>
          </cell>
          <cell r="G293">
            <v>3689.4709050011802</v>
          </cell>
          <cell r="H293">
            <v>3689.4709050011797</v>
          </cell>
          <cell r="I293">
            <v>3689.4709050011807</v>
          </cell>
          <cell r="J293">
            <v>3689.4709050011807</v>
          </cell>
          <cell r="K293">
            <v>3689.4709050011797</v>
          </cell>
          <cell r="L293">
            <v>3689.4709050011788</v>
          </cell>
          <cell r="M293">
            <v>3689.4709050011797</v>
          </cell>
          <cell r="N293">
            <v>3689.4709050011811</v>
          </cell>
          <cell r="O293">
            <v>3689.4709050011797</v>
          </cell>
          <cell r="P293">
            <v>3689.4709050011807</v>
          </cell>
          <cell r="Q293">
            <v>3689.4709050011807</v>
          </cell>
          <cell r="R293">
            <v>3689.4709050011797</v>
          </cell>
          <cell r="S293">
            <v>3689.4709050011802</v>
          </cell>
          <cell r="T293">
            <v>3689.4709050011802</v>
          </cell>
          <cell r="U293">
            <v>3689.4709050011797</v>
          </cell>
          <cell r="V293">
            <v>3689.4709050011797</v>
          </cell>
          <cell r="W293">
            <v>3689.4709050011797</v>
          </cell>
          <cell r="X293">
            <v>3689.4709050011788</v>
          </cell>
          <cell r="Y293">
            <v>3689.4709050011797</v>
          </cell>
          <cell r="Z293">
            <v>3689.4709050011797</v>
          </cell>
          <cell r="AA293">
            <v>3689.4709050011793</v>
          </cell>
          <cell r="AB293">
            <v>3689.4709050011807</v>
          </cell>
          <cell r="AC293">
            <v>3689.4709050011816</v>
          </cell>
          <cell r="AD293">
            <v>3689.4709050011797</v>
          </cell>
        </row>
        <row r="294">
          <cell r="A294">
            <v>524</v>
          </cell>
          <cell r="B294" t="str">
            <v>Powys</v>
          </cell>
          <cell r="C294" t="str">
            <v>Flow</v>
          </cell>
          <cell r="D294" t="str">
            <v>Mig_OUTUK</v>
          </cell>
          <cell r="E294" t="str">
            <v>All</v>
          </cell>
          <cell r="F294">
            <v>4794.7687068312825</v>
          </cell>
          <cell r="G294">
            <v>4794.7687068312807</v>
          </cell>
          <cell r="H294">
            <v>4794.7687068312816</v>
          </cell>
          <cell r="I294">
            <v>4794.7687068312807</v>
          </cell>
          <cell r="J294">
            <v>4794.7687068312789</v>
          </cell>
          <cell r="K294">
            <v>4794.7687068312807</v>
          </cell>
          <cell r="L294">
            <v>4794.7687068312771</v>
          </cell>
          <cell r="M294">
            <v>4794.7687068312789</v>
          </cell>
          <cell r="N294">
            <v>4794.7687068312807</v>
          </cell>
          <cell r="O294">
            <v>4794.7687068312771</v>
          </cell>
          <cell r="P294">
            <v>4794.7687068312807</v>
          </cell>
          <cell r="Q294">
            <v>4794.7687068312789</v>
          </cell>
          <cell r="R294">
            <v>4794.7687068312798</v>
          </cell>
          <cell r="S294">
            <v>4794.7687068312807</v>
          </cell>
          <cell r="T294">
            <v>4794.7687068312807</v>
          </cell>
          <cell r="U294">
            <v>4794.7687068312807</v>
          </cell>
          <cell r="V294">
            <v>4794.7687068312807</v>
          </cell>
          <cell r="W294">
            <v>4794.7687068312807</v>
          </cell>
          <cell r="X294">
            <v>4794.7687068312771</v>
          </cell>
          <cell r="Y294">
            <v>4794.7687068312789</v>
          </cell>
          <cell r="Z294">
            <v>4794.7687068312771</v>
          </cell>
          <cell r="AA294">
            <v>4794.7687068312807</v>
          </cell>
          <cell r="AB294">
            <v>4794.7687068312807</v>
          </cell>
          <cell r="AC294">
            <v>4794.7687068312807</v>
          </cell>
          <cell r="AD294">
            <v>4794.7687068312789</v>
          </cell>
        </row>
        <row r="295">
          <cell r="A295">
            <v>526</v>
          </cell>
          <cell r="B295" t="str">
            <v>Cere</v>
          </cell>
          <cell r="C295" t="str">
            <v>Flow</v>
          </cell>
          <cell r="D295" t="str">
            <v>Mig_OUTUK</v>
          </cell>
          <cell r="E295" t="str">
            <v>All</v>
          </cell>
          <cell r="F295">
            <v>5738.6301647627588</v>
          </cell>
          <cell r="G295">
            <v>5738.6301647627606</v>
          </cell>
          <cell r="H295">
            <v>5738.6301647627606</v>
          </cell>
          <cell r="I295">
            <v>5738.6301647627588</v>
          </cell>
          <cell r="J295">
            <v>5738.6301647627606</v>
          </cell>
          <cell r="K295">
            <v>5738.6301647627579</v>
          </cell>
          <cell r="L295">
            <v>5738.6301647627597</v>
          </cell>
          <cell r="M295">
            <v>5738.6301647627606</v>
          </cell>
          <cell r="N295">
            <v>5738.6301647627588</v>
          </cell>
          <cell r="O295">
            <v>5738.6301647627624</v>
          </cell>
          <cell r="P295">
            <v>5738.6301647627588</v>
          </cell>
          <cell r="Q295">
            <v>5738.6301647627606</v>
          </cell>
          <cell r="R295">
            <v>5738.6301647627606</v>
          </cell>
          <cell r="S295">
            <v>5738.6301647627588</v>
          </cell>
          <cell r="T295">
            <v>5738.6301647627606</v>
          </cell>
          <cell r="U295">
            <v>5738.6301647627624</v>
          </cell>
          <cell r="V295">
            <v>5738.6301647627624</v>
          </cell>
          <cell r="W295">
            <v>5738.6301647627588</v>
          </cell>
          <cell r="X295">
            <v>5738.6301647627588</v>
          </cell>
          <cell r="Y295">
            <v>5738.6301647627624</v>
          </cell>
          <cell r="Z295">
            <v>5738.6301647627606</v>
          </cell>
          <cell r="AA295">
            <v>5738.630164762757</v>
          </cell>
          <cell r="AB295">
            <v>5738.6301647627597</v>
          </cell>
          <cell r="AC295">
            <v>5738.6301647627588</v>
          </cell>
          <cell r="AD295">
            <v>5738.6301647627588</v>
          </cell>
        </row>
        <row r="296">
          <cell r="A296">
            <v>528</v>
          </cell>
          <cell r="B296" t="str">
            <v>Pemb</v>
          </cell>
          <cell r="C296" t="str">
            <v>Flow</v>
          </cell>
          <cell r="D296" t="str">
            <v>Mig_OUTUK</v>
          </cell>
          <cell r="E296" t="str">
            <v>All</v>
          </cell>
          <cell r="F296">
            <v>3660.5291972466202</v>
          </cell>
          <cell r="G296">
            <v>3660.5291972466193</v>
          </cell>
          <cell r="H296">
            <v>3660.5291972466193</v>
          </cell>
          <cell r="I296">
            <v>3660.5291972466193</v>
          </cell>
          <cell r="J296">
            <v>3660.5291972466202</v>
          </cell>
          <cell r="K296">
            <v>3660.5291972466198</v>
          </cell>
          <cell r="L296">
            <v>3660.5291972466198</v>
          </cell>
          <cell r="M296">
            <v>3660.5291972466212</v>
          </cell>
          <cell r="N296">
            <v>3660.5291972466212</v>
          </cell>
          <cell r="O296">
            <v>3660.5291972466202</v>
          </cell>
          <cell r="P296">
            <v>3660.5291972466221</v>
          </cell>
          <cell r="Q296">
            <v>3660.5291972466198</v>
          </cell>
          <cell r="R296">
            <v>3660.5291972466202</v>
          </cell>
          <cell r="S296">
            <v>3660.5291972466212</v>
          </cell>
          <cell r="T296">
            <v>3660.5291972466212</v>
          </cell>
          <cell r="U296">
            <v>3660.5291972466193</v>
          </cell>
          <cell r="V296">
            <v>3660.5291972466202</v>
          </cell>
          <cell r="W296">
            <v>3660.5291972466184</v>
          </cell>
          <cell r="X296">
            <v>3660.5291972466202</v>
          </cell>
          <cell r="Y296">
            <v>3660.5291972466202</v>
          </cell>
          <cell r="Z296">
            <v>3660.5291972466198</v>
          </cell>
          <cell r="AA296">
            <v>3660.5291972466202</v>
          </cell>
          <cell r="AB296">
            <v>3660.5291972466198</v>
          </cell>
          <cell r="AC296">
            <v>3660.5291972466202</v>
          </cell>
          <cell r="AD296">
            <v>3660.5291972466202</v>
          </cell>
        </row>
        <row r="297">
          <cell r="A297">
            <v>530</v>
          </cell>
          <cell r="B297" t="str">
            <v>Carm</v>
          </cell>
          <cell r="C297" t="str">
            <v>Flow</v>
          </cell>
          <cell r="D297" t="str">
            <v>Mig_OUTUK</v>
          </cell>
          <cell r="E297" t="str">
            <v>All</v>
          </cell>
          <cell r="F297">
            <v>5326.8145141123987</v>
          </cell>
          <cell r="G297">
            <v>5326.8145141123996</v>
          </cell>
          <cell r="H297">
            <v>5326.8145141123996</v>
          </cell>
          <cell r="I297">
            <v>5326.8145141124023</v>
          </cell>
          <cell r="J297">
            <v>5326.8145141124005</v>
          </cell>
          <cell r="K297">
            <v>5326.8145141123987</v>
          </cell>
          <cell r="L297">
            <v>5326.8145141124005</v>
          </cell>
          <cell r="M297">
            <v>5326.8145141124005</v>
          </cell>
          <cell r="N297">
            <v>5326.8145141123996</v>
          </cell>
          <cell r="O297">
            <v>5326.8145141124005</v>
          </cell>
          <cell r="P297">
            <v>5326.8145141123996</v>
          </cell>
          <cell r="Q297">
            <v>5326.8145141124005</v>
          </cell>
          <cell r="R297">
            <v>5326.8145141124023</v>
          </cell>
          <cell r="S297">
            <v>5326.8145141124014</v>
          </cell>
          <cell r="T297">
            <v>5326.8145141124023</v>
          </cell>
          <cell r="U297">
            <v>5326.8145141124005</v>
          </cell>
          <cell r="V297">
            <v>5326.8145141123987</v>
          </cell>
          <cell r="W297">
            <v>5326.8145141123969</v>
          </cell>
          <cell r="X297">
            <v>5326.8145141124005</v>
          </cell>
          <cell r="Y297">
            <v>5326.8145141124005</v>
          </cell>
          <cell r="Z297">
            <v>5326.8145141124005</v>
          </cell>
          <cell r="AA297">
            <v>5326.8145141124014</v>
          </cell>
          <cell r="AB297">
            <v>5326.8145141124023</v>
          </cell>
          <cell r="AC297">
            <v>5326.8145141124005</v>
          </cell>
          <cell r="AD297">
            <v>5326.8145141123996</v>
          </cell>
        </row>
        <row r="298">
          <cell r="A298">
            <v>532</v>
          </cell>
          <cell r="B298" t="str">
            <v>Swan</v>
          </cell>
          <cell r="C298" t="str">
            <v>Flow</v>
          </cell>
          <cell r="D298" t="str">
            <v>Mig_OUTUK</v>
          </cell>
          <cell r="E298" t="str">
            <v>All</v>
          </cell>
          <cell r="F298">
            <v>9018.9892721590022</v>
          </cell>
          <cell r="G298">
            <v>9018.9892721589968</v>
          </cell>
          <cell r="H298">
            <v>9018.9892721589931</v>
          </cell>
          <cell r="I298">
            <v>9018.9892721590004</v>
          </cell>
          <cell r="J298">
            <v>9018.9892721589968</v>
          </cell>
          <cell r="K298">
            <v>9018.9892721590004</v>
          </cell>
          <cell r="L298">
            <v>9018.9892721590004</v>
          </cell>
          <cell r="M298">
            <v>9018.9892721590004</v>
          </cell>
          <cell r="N298">
            <v>9018.9892721590022</v>
          </cell>
          <cell r="O298">
            <v>9018.9892721590004</v>
          </cell>
          <cell r="P298">
            <v>9018.9892721590004</v>
          </cell>
          <cell r="Q298">
            <v>9018.9892721589968</v>
          </cell>
          <cell r="R298">
            <v>9018.9892721590004</v>
          </cell>
          <cell r="S298">
            <v>9018.9892721589968</v>
          </cell>
          <cell r="T298">
            <v>9018.989272159004</v>
          </cell>
          <cell r="U298">
            <v>9018.9892721590004</v>
          </cell>
          <cell r="V298">
            <v>9018.9892721589968</v>
          </cell>
          <cell r="W298">
            <v>9018.9892721589968</v>
          </cell>
          <cell r="X298">
            <v>9018.9892721589968</v>
          </cell>
          <cell r="Y298">
            <v>9018.989272159004</v>
          </cell>
          <cell r="Z298">
            <v>9018.9892721590004</v>
          </cell>
          <cell r="AA298">
            <v>9018.9892721589968</v>
          </cell>
          <cell r="AB298">
            <v>9018.9892721589986</v>
          </cell>
          <cell r="AC298">
            <v>9018.9892721589968</v>
          </cell>
          <cell r="AD298">
            <v>9018.9892721590004</v>
          </cell>
        </row>
        <row r="299">
          <cell r="A299">
            <v>534</v>
          </cell>
          <cell r="B299" t="str">
            <v>NPT</v>
          </cell>
          <cell r="C299" t="str">
            <v>Flow</v>
          </cell>
          <cell r="D299" t="str">
            <v>Mig_OUTUK</v>
          </cell>
          <cell r="E299" t="str">
            <v>All</v>
          </cell>
          <cell r="F299">
            <v>3681.8251231472805</v>
          </cell>
          <cell r="G299">
            <v>3681.8251231472805</v>
          </cell>
          <cell r="H299">
            <v>3681.8251231472796</v>
          </cell>
          <cell r="I299">
            <v>3681.82512314728</v>
          </cell>
          <cell r="J299">
            <v>3681.8251231472805</v>
          </cell>
          <cell r="K299">
            <v>3681.8251231472786</v>
          </cell>
          <cell r="L299">
            <v>3681.8251231472786</v>
          </cell>
          <cell r="M299">
            <v>3681.8251231472791</v>
          </cell>
          <cell r="N299">
            <v>3681.8251231472786</v>
          </cell>
          <cell r="O299">
            <v>3681.8251231472809</v>
          </cell>
          <cell r="P299">
            <v>3681.8251231472805</v>
          </cell>
          <cell r="Q299">
            <v>3681.8251231472805</v>
          </cell>
          <cell r="R299">
            <v>3681.8251231472809</v>
          </cell>
          <cell r="S299">
            <v>3681.8251231472805</v>
          </cell>
          <cell r="T299">
            <v>3681.8251231472791</v>
          </cell>
          <cell r="U299">
            <v>3681.8251231472814</v>
          </cell>
          <cell r="V299">
            <v>3681.8251231472809</v>
          </cell>
          <cell r="W299">
            <v>3681.8251231472791</v>
          </cell>
          <cell r="X299">
            <v>3681.8251231472796</v>
          </cell>
          <cell r="Y299">
            <v>3681.8251231472796</v>
          </cell>
          <cell r="Z299">
            <v>3681.8251231472818</v>
          </cell>
          <cell r="AA299">
            <v>3681.8251231472786</v>
          </cell>
          <cell r="AB299">
            <v>3681.8251231472814</v>
          </cell>
          <cell r="AC299">
            <v>3681.8251231472805</v>
          </cell>
          <cell r="AD299">
            <v>3681.8251231472814</v>
          </cell>
        </row>
        <row r="300">
          <cell r="A300">
            <v>536</v>
          </cell>
          <cell r="B300" t="str">
            <v>Brid</v>
          </cell>
          <cell r="C300" t="str">
            <v>Flow</v>
          </cell>
          <cell r="D300" t="str">
            <v>Mig_OUTUK</v>
          </cell>
          <cell r="E300" t="str">
            <v>All</v>
          </cell>
          <cell r="F300">
            <v>3490.6656704182615</v>
          </cell>
          <cell r="G300">
            <v>3490.6656704182606</v>
          </cell>
          <cell r="H300">
            <v>3490.6656704182592</v>
          </cell>
          <cell r="I300">
            <v>3490.6656704182597</v>
          </cell>
          <cell r="J300">
            <v>3490.6656704182597</v>
          </cell>
          <cell r="K300">
            <v>3490.6656704182606</v>
          </cell>
          <cell r="L300">
            <v>3490.6656704182592</v>
          </cell>
          <cell r="M300">
            <v>3490.6656704182606</v>
          </cell>
          <cell r="N300">
            <v>3490.6656704182606</v>
          </cell>
          <cell r="O300">
            <v>3490.6656704182601</v>
          </cell>
          <cell r="P300">
            <v>3490.6656704182606</v>
          </cell>
          <cell r="Q300">
            <v>3490.6656704182578</v>
          </cell>
          <cell r="R300">
            <v>3490.6656704182606</v>
          </cell>
          <cell r="S300">
            <v>3490.6656704182597</v>
          </cell>
          <cell r="T300">
            <v>3490.6656704182597</v>
          </cell>
          <cell r="U300">
            <v>3490.6656704182587</v>
          </cell>
          <cell r="V300">
            <v>3490.6656704182592</v>
          </cell>
          <cell r="W300">
            <v>3490.6656704182587</v>
          </cell>
          <cell r="X300">
            <v>3490.6656704182597</v>
          </cell>
          <cell r="Y300">
            <v>3490.6656704182597</v>
          </cell>
          <cell r="Z300">
            <v>3490.6656704182587</v>
          </cell>
          <cell r="AA300">
            <v>3490.6656704182587</v>
          </cell>
          <cell r="AB300">
            <v>3490.665670418261</v>
          </cell>
          <cell r="AC300">
            <v>3490.6656704182597</v>
          </cell>
          <cell r="AD300">
            <v>3490.6656704182597</v>
          </cell>
        </row>
        <row r="301">
          <cell r="A301">
            <v>538</v>
          </cell>
          <cell r="B301" t="str">
            <v>Vale</v>
          </cell>
          <cell r="C301" t="str">
            <v>Flow</v>
          </cell>
          <cell r="D301" t="str">
            <v>Mig_OUTUK</v>
          </cell>
          <cell r="E301" t="str">
            <v>All</v>
          </cell>
          <cell r="F301">
            <v>4508.6177983762009</v>
          </cell>
          <cell r="G301">
            <v>4508.6177983761991</v>
          </cell>
          <cell r="H301">
            <v>4508.6177983762009</v>
          </cell>
          <cell r="I301">
            <v>4508.6177983761991</v>
          </cell>
          <cell r="J301">
            <v>4508.6177983762</v>
          </cell>
          <cell r="K301">
            <v>4508.6177983761982</v>
          </cell>
          <cell r="L301">
            <v>4508.6177983761991</v>
          </cell>
          <cell r="M301">
            <v>4508.6177983761991</v>
          </cell>
          <cell r="N301">
            <v>4508.6177983761972</v>
          </cell>
          <cell r="O301">
            <v>4508.6177983762018</v>
          </cell>
          <cell r="P301">
            <v>4508.6177983761991</v>
          </cell>
          <cell r="Q301">
            <v>4508.6177983761991</v>
          </cell>
          <cell r="R301">
            <v>4508.6177983761991</v>
          </cell>
          <cell r="S301">
            <v>4508.6177983762009</v>
          </cell>
          <cell r="T301">
            <v>4508.6177983762009</v>
          </cell>
          <cell r="U301">
            <v>4508.6177983761991</v>
          </cell>
          <cell r="V301">
            <v>4508.6177983761991</v>
          </cell>
          <cell r="W301">
            <v>4508.6177983762027</v>
          </cell>
          <cell r="X301">
            <v>4508.6177983762</v>
          </cell>
          <cell r="Y301">
            <v>4508.6177983761991</v>
          </cell>
          <cell r="Z301">
            <v>4508.6177983761991</v>
          </cell>
          <cell r="AA301">
            <v>4508.6177983762</v>
          </cell>
          <cell r="AB301">
            <v>4508.6177983762009</v>
          </cell>
          <cell r="AC301">
            <v>4508.6177983762</v>
          </cell>
          <cell r="AD301">
            <v>4508.6177983761982</v>
          </cell>
        </row>
        <row r="302">
          <cell r="A302">
            <v>540</v>
          </cell>
          <cell r="B302" t="str">
            <v>RCT</v>
          </cell>
          <cell r="C302" t="str">
            <v>Flow</v>
          </cell>
          <cell r="D302" t="str">
            <v>Mig_OUTUK</v>
          </cell>
          <cell r="E302" t="str">
            <v>All</v>
          </cell>
          <cell r="F302">
            <v>6555.4235701606613</v>
          </cell>
          <cell r="G302">
            <v>6555.4235701606613</v>
          </cell>
          <cell r="H302">
            <v>6555.4235701606594</v>
          </cell>
          <cell r="I302">
            <v>6555.4235701606594</v>
          </cell>
          <cell r="J302">
            <v>6555.4235701606585</v>
          </cell>
          <cell r="K302">
            <v>6555.4235701606613</v>
          </cell>
          <cell r="L302">
            <v>6555.4235701606631</v>
          </cell>
          <cell r="M302">
            <v>6555.4235701606622</v>
          </cell>
          <cell r="N302">
            <v>6555.4235701606576</v>
          </cell>
          <cell r="O302">
            <v>6555.4235701606613</v>
          </cell>
          <cell r="P302">
            <v>6555.4235701606613</v>
          </cell>
          <cell r="Q302">
            <v>6555.4235701606585</v>
          </cell>
          <cell r="R302">
            <v>6555.4235701606603</v>
          </cell>
          <cell r="S302">
            <v>6555.4235701606613</v>
          </cell>
          <cell r="T302">
            <v>6555.4235701606594</v>
          </cell>
          <cell r="U302">
            <v>6555.4235701606603</v>
          </cell>
          <cell r="V302">
            <v>6555.4235701606631</v>
          </cell>
          <cell r="W302">
            <v>6555.4235701606594</v>
          </cell>
          <cell r="X302">
            <v>6555.4235701606613</v>
          </cell>
          <cell r="Y302">
            <v>6555.4235701606603</v>
          </cell>
          <cell r="Z302">
            <v>6555.423570160664</v>
          </cell>
          <cell r="AA302">
            <v>6555.4235701606613</v>
          </cell>
          <cell r="AB302">
            <v>6555.4235701606603</v>
          </cell>
          <cell r="AC302">
            <v>6555.4235701606594</v>
          </cell>
          <cell r="AD302">
            <v>6555.4235701606594</v>
          </cell>
        </row>
        <row r="303">
          <cell r="A303">
            <v>542</v>
          </cell>
          <cell r="B303" t="str">
            <v>Merth</v>
          </cell>
          <cell r="C303" t="str">
            <v>Flow</v>
          </cell>
          <cell r="D303" t="str">
            <v>Mig_OUTUK</v>
          </cell>
          <cell r="E303" t="str">
            <v>All</v>
          </cell>
          <cell r="F303">
            <v>1427.5078421360004</v>
          </cell>
          <cell r="G303">
            <v>1427.5078421359999</v>
          </cell>
          <cell r="H303">
            <v>1427.5078421359999</v>
          </cell>
          <cell r="I303">
            <v>1427.5078421359995</v>
          </cell>
          <cell r="J303">
            <v>1427.5078421360004</v>
          </cell>
          <cell r="K303">
            <v>1427.5078421359995</v>
          </cell>
          <cell r="L303">
            <v>1427.5078421359997</v>
          </cell>
          <cell r="M303">
            <v>1427.5078421359999</v>
          </cell>
          <cell r="N303">
            <v>1427.5078421359999</v>
          </cell>
          <cell r="O303">
            <v>1427.5078421360004</v>
          </cell>
          <cell r="P303">
            <v>1427.5078421359995</v>
          </cell>
          <cell r="Q303">
            <v>1427.5078421360004</v>
          </cell>
          <cell r="R303">
            <v>1427.5078421359999</v>
          </cell>
          <cell r="S303">
            <v>1427.5078421359999</v>
          </cell>
          <cell r="T303">
            <v>1427.5078421359999</v>
          </cell>
          <cell r="U303">
            <v>1427.5078421359999</v>
          </cell>
          <cell r="V303">
            <v>1427.5078421359999</v>
          </cell>
          <cell r="W303">
            <v>1427.5078421360001</v>
          </cell>
          <cell r="X303">
            <v>1427.5078421359992</v>
          </cell>
          <cell r="Y303">
            <v>1427.5078421359999</v>
          </cell>
          <cell r="Z303">
            <v>1427.5078421360004</v>
          </cell>
          <cell r="AA303">
            <v>1427.5078421360008</v>
          </cell>
          <cell r="AB303">
            <v>1427.5078421359999</v>
          </cell>
          <cell r="AC303">
            <v>1427.5078421360004</v>
          </cell>
          <cell r="AD303">
            <v>1427.5078421359999</v>
          </cell>
        </row>
        <row r="304">
          <cell r="A304">
            <v>544</v>
          </cell>
          <cell r="B304" t="str">
            <v>Caer</v>
          </cell>
          <cell r="C304" t="str">
            <v>Flow</v>
          </cell>
          <cell r="D304" t="str">
            <v>Mig_OUTUK</v>
          </cell>
          <cell r="E304" t="str">
            <v>All</v>
          </cell>
          <cell r="F304">
            <v>4278.4087989397603</v>
          </cell>
          <cell r="G304">
            <v>4278.4087989397613</v>
          </cell>
          <cell r="H304">
            <v>4278.4087989397594</v>
          </cell>
          <cell r="I304">
            <v>4278.4087989397613</v>
          </cell>
          <cell r="J304">
            <v>4278.4087989397585</v>
          </cell>
          <cell r="K304">
            <v>4278.4087989397594</v>
          </cell>
          <cell r="L304">
            <v>4278.4087989397576</v>
          </cell>
          <cell r="M304">
            <v>4278.4087989397603</v>
          </cell>
          <cell r="N304">
            <v>4278.4087989397622</v>
          </cell>
          <cell r="O304">
            <v>4278.4087989397603</v>
          </cell>
          <cell r="P304">
            <v>4278.4087989397594</v>
          </cell>
          <cell r="Q304">
            <v>4278.4087989397613</v>
          </cell>
          <cell r="R304">
            <v>4278.4087989397622</v>
          </cell>
          <cell r="S304">
            <v>4278.4087989397613</v>
          </cell>
          <cell r="T304">
            <v>4278.4087989397613</v>
          </cell>
          <cell r="U304">
            <v>4278.4087989397603</v>
          </cell>
          <cell r="V304">
            <v>4278.4087989397613</v>
          </cell>
          <cell r="W304">
            <v>4278.4087989397594</v>
          </cell>
          <cell r="X304">
            <v>4278.4087989397613</v>
          </cell>
          <cell r="Y304">
            <v>4278.4087989397613</v>
          </cell>
          <cell r="Z304">
            <v>4278.4087989397613</v>
          </cell>
          <cell r="AA304">
            <v>4278.4087989397613</v>
          </cell>
          <cell r="AB304">
            <v>4278.4087989397594</v>
          </cell>
          <cell r="AC304">
            <v>4278.4087989397594</v>
          </cell>
          <cell r="AD304">
            <v>4278.4087989397613</v>
          </cell>
        </row>
        <row r="305">
          <cell r="A305">
            <v>545</v>
          </cell>
          <cell r="B305" t="str">
            <v>Blae</v>
          </cell>
          <cell r="C305" t="str">
            <v>Flow</v>
          </cell>
          <cell r="D305" t="str">
            <v>Mig_OUTUK</v>
          </cell>
          <cell r="E305" t="str">
            <v>All</v>
          </cell>
          <cell r="F305">
            <v>1717.9975478411397</v>
          </cell>
          <cell r="G305">
            <v>1717.9975478411402</v>
          </cell>
          <cell r="H305">
            <v>1717.9975478411402</v>
          </cell>
          <cell r="I305">
            <v>1717.9975478411397</v>
          </cell>
          <cell r="J305">
            <v>1717.9975478411397</v>
          </cell>
          <cell r="K305">
            <v>1717.9975478411402</v>
          </cell>
          <cell r="L305">
            <v>1717.9975478411404</v>
          </cell>
          <cell r="M305">
            <v>1717.9975478411397</v>
          </cell>
          <cell r="N305">
            <v>1717.9975478411397</v>
          </cell>
          <cell r="O305">
            <v>1717.9975478411407</v>
          </cell>
          <cell r="P305">
            <v>1717.9975478411402</v>
          </cell>
          <cell r="Q305">
            <v>1717.9975478411402</v>
          </cell>
          <cell r="R305">
            <v>1717.9975478411407</v>
          </cell>
          <cell r="S305">
            <v>1717.9975478411397</v>
          </cell>
          <cell r="T305">
            <v>1717.9975478411402</v>
          </cell>
          <cell r="U305">
            <v>1717.99754784114</v>
          </cell>
          <cell r="V305">
            <v>1717.9975478411397</v>
          </cell>
          <cell r="W305">
            <v>1717.9975478411402</v>
          </cell>
          <cell r="X305">
            <v>1717.9975478411402</v>
          </cell>
          <cell r="Y305">
            <v>1717.9975478411402</v>
          </cell>
          <cell r="Z305">
            <v>1717.9975478411402</v>
          </cell>
          <cell r="AA305">
            <v>1717.99754784114</v>
          </cell>
          <cell r="AB305">
            <v>1717.9975478411407</v>
          </cell>
          <cell r="AC305">
            <v>1717.9975478411397</v>
          </cell>
          <cell r="AD305">
            <v>1717.9975478411395</v>
          </cell>
        </row>
        <row r="306">
          <cell r="A306">
            <v>546</v>
          </cell>
          <cell r="B306" t="str">
            <v>Torf</v>
          </cell>
          <cell r="C306" t="str">
            <v>Flow</v>
          </cell>
          <cell r="D306" t="str">
            <v>Mig_OUTUK</v>
          </cell>
          <cell r="E306" t="str">
            <v>All</v>
          </cell>
          <cell r="F306">
            <v>2337.8041304193202</v>
          </cell>
          <cell r="G306">
            <v>2337.8041304193202</v>
          </cell>
          <cell r="H306">
            <v>2337.8041304193202</v>
          </cell>
          <cell r="I306">
            <v>2337.8041304193198</v>
          </cell>
          <cell r="J306">
            <v>2337.8041304193198</v>
          </cell>
          <cell r="K306">
            <v>2337.8041304193193</v>
          </cell>
          <cell r="L306">
            <v>2337.8041304193202</v>
          </cell>
          <cell r="M306">
            <v>2337.8041304193193</v>
          </cell>
          <cell r="N306">
            <v>2337.8041304193202</v>
          </cell>
          <cell r="O306">
            <v>2337.8041304193202</v>
          </cell>
          <cell r="P306">
            <v>2337.8041304193184</v>
          </cell>
          <cell r="Q306">
            <v>2337.8041304193193</v>
          </cell>
          <cell r="R306">
            <v>2337.8041304193193</v>
          </cell>
          <cell r="S306">
            <v>2337.8041304193202</v>
          </cell>
          <cell r="T306">
            <v>2337.8041304193216</v>
          </cell>
          <cell r="U306">
            <v>2337.8041304193212</v>
          </cell>
          <cell r="V306">
            <v>2337.8041304193198</v>
          </cell>
          <cell r="W306">
            <v>2337.8041304193193</v>
          </cell>
          <cell r="X306">
            <v>2337.8041304193193</v>
          </cell>
          <cell r="Y306">
            <v>2337.8041304193202</v>
          </cell>
          <cell r="Z306">
            <v>2337.8041304193202</v>
          </cell>
          <cell r="AA306">
            <v>2337.8041304193212</v>
          </cell>
          <cell r="AB306">
            <v>2337.8041304193193</v>
          </cell>
          <cell r="AC306">
            <v>2337.8041304193198</v>
          </cell>
          <cell r="AD306">
            <v>2337.8041304193202</v>
          </cell>
        </row>
        <row r="307">
          <cell r="A307">
            <v>548</v>
          </cell>
          <cell r="B307" t="str">
            <v>Monm</v>
          </cell>
          <cell r="C307" t="str">
            <v>Flow</v>
          </cell>
          <cell r="D307" t="str">
            <v>Mig_OUTUK</v>
          </cell>
          <cell r="E307" t="str">
            <v>All</v>
          </cell>
          <cell r="F307">
            <v>3777.9425871686808</v>
          </cell>
          <cell r="G307">
            <v>3777.942587168679</v>
          </cell>
          <cell r="H307">
            <v>3777.9425871686794</v>
          </cell>
          <cell r="I307">
            <v>3777.9425871686817</v>
          </cell>
          <cell r="J307">
            <v>3777.9425871686808</v>
          </cell>
          <cell r="K307">
            <v>3777.9425871686794</v>
          </cell>
          <cell r="L307">
            <v>3777.9425871686808</v>
          </cell>
          <cell r="M307">
            <v>3777.9425871686817</v>
          </cell>
          <cell r="N307">
            <v>3777.9425871686799</v>
          </cell>
          <cell r="O307">
            <v>3777.9425871686799</v>
          </cell>
          <cell r="P307">
            <v>3777.942587168679</v>
          </cell>
          <cell r="Q307">
            <v>3777.9425871686794</v>
          </cell>
          <cell r="R307">
            <v>3777.9425871686794</v>
          </cell>
          <cell r="S307">
            <v>3777.9425871686808</v>
          </cell>
          <cell r="T307">
            <v>3777.9425871686794</v>
          </cell>
          <cell r="U307">
            <v>3777.9425871686785</v>
          </cell>
          <cell r="V307">
            <v>3777.9425871686794</v>
          </cell>
          <cell r="W307">
            <v>3777.9425871686799</v>
          </cell>
          <cell r="X307">
            <v>3777.9425871686808</v>
          </cell>
          <cell r="Y307">
            <v>3777.9425871686817</v>
          </cell>
          <cell r="Z307">
            <v>3777.9425871686799</v>
          </cell>
          <cell r="AA307">
            <v>3777.9425871686803</v>
          </cell>
          <cell r="AB307">
            <v>3777.9425871686781</v>
          </cell>
          <cell r="AC307">
            <v>3777.9425871686799</v>
          </cell>
          <cell r="AD307">
            <v>3777.942587168679</v>
          </cell>
        </row>
        <row r="308">
          <cell r="A308">
            <v>550</v>
          </cell>
          <cell r="B308" t="str">
            <v>Newp</v>
          </cell>
          <cell r="C308" t="str">
            <v>Flow</v>
          </cell>
          <cell r="D308" t="str">
            <v>Mig_OUTUK</v>
          </cell>
          <cell r="E308" t="str">
            <v>All</v>
          </cell>
          <cell r="F308">
            <v>5084.6160914785596</v>
          </cell>
          <cell r="G308">
            <v>5084.6160914785596</v>
          </cell>
          <cell r="H308">
            <v>5084.6160914785587</v>
          </cell>
          <cell r="I308">
            <v>5084.6160914785596</v>
          </cell>
          <cell r="J308">
            <v>5084.6160914785596</v>
          </cell>
          <cell r="K308">
            <v>5084.6160914785614</v>
          </cell>
          <cell r="L308">
            <v>5084.6160914785596</v>
          </cell>
          <cell r="M308">
            <v>5084.6160914785614</v>
          </cell>
          <cell r="N308">
            <v>5084.6160914785596</v>
          </cell>
          <cell r="O308">
            <v>5084.6160914785596</v>
          </cell>
          <cell r="P308">
            <v>5084.6160914785596</v>
          </cell>
          <cell r="Q308">
            <v>5084.6160914785614</v>
          </cell>
          <cell r="R308">
            <v>5084.6160914785596</v>
          </cell>
          <cell r="S308">
            <v>5084.6160914785569</v>
          </cell>
          <cell r="T308">
            <v>5084.6160914785623</v>
          </cell>
          <cell r="U308">
            <v>5084.6160914785605</v>
          </cell>
          <cell r="V308">
            <v>5084.6160914785596</v>
          </cell>
          <cell r="W308">
            <v>5084.6160914785587</v>
          </cell>
          <cell r="X308">
            <v>5084.6160914785614</v>
          </cell>
          <cell r="Y308">
            <v>5084.6160914785596</v>
          </cell>
          <cell r="Z308">
            <v>5084.6160914785596</v>
          </cell>
          <cell r="AA308">
            <v>5084.6160914785587</v>
          </cell>
          <cell r="AB308">
            <v>5084.6160914785596</v>
          </cell>
          <cell r="AC308">
            <v>5084.6160914785614</v>
          </cell>
          <cell r="AD308">
            <v>5084.6160914785596</v>
          </cell>
        </row>
        <row r="309">
          <cell r="A309">
            <v>552</v>
          </cell>
          <cell r="B309" t="str">
            <v>Card</v>
          </cell>
          <cell r="C309" t="str">
            <v>Flow</v>
          </cell>
          <cell r="D309" t="str">
            <v>Mig_OUTUK</v>
          </cell>
          <cell r="E309" t="str">
            <v>All</v>
          </cell>
          <cell r="F309">
            <v>18482.110635028996</v>
          </cell>
          <cell r="G309">
            <v>18482.110635028999</v>
          </cell>
          <cell r="H309">
            <v>18482.110635029007</v>
          </cell>
          <cell r="I309">
            <v>18482.110635028996</v>
          </cell>
          <cell r="J309">
            <v>18482.110635028999</v>
          </cell>
          <cell r="K309">
            <v>18482.110635029007</v>
          </cell>
          <cell r="L309">
            <v>18482.110635028996</v>
          </cell>
          <cell r="M309">
            <v>18482.11063502901</v>
          </cell>
          <cell r="N309">
            <v>18482.110635028996</v>
          </cell>
          <cell r="O309">
            <v>18482.110635029007</v>
          </cell>
          <cell r="P309">
            <v>18482.110635029007</v>
          </cell>
          <cell r="Q309">
            <v>18482.11063502901</v>
          </cell>
          <cell r="R309">
            <v>18482.110635029007</v>
          </cell>
          <cell r="S309">
            <v>18482.110635028999</v>
          </cell>
          <cell r="T309">
            <v>18482.110635028999</v>
          </cell>
          <cell r="U309">
            <v>18482.110635028999</v>
          </cell>
          <cell r="V309">
            <v>18482.110635029003</v>
          </cell>
          <cell r="W309">
            <v>18482.110635028992</v>
          </cell>
          <cell r="X309">
            <v>18482.110635028999</v>
          </cell>
          <cell r="Y309">
            <v>18482.110635028992</v>
          </cell>
          <cell r="Z309">
            <v>18482.110635029007</v>
          </cell>
          <cell r="AA309">
            <v>18482.110635028999</v>
          </cell>
          <cell r="AB309">
            <v>18482.110635028996</v>
          </cell>
          <cell r="AC309">
            <v>18482.110635029003</v>
          </cell>
          <cell r="AD309">
            <v>18482.110635028999</v>
          </cell>
        </row>
      </sheetData>
      <sheetData sheetId="2">
        <row r="2">
          <cell r="A2">
            <v>512</v>
          </cell>
          <cell r="B2" t="str">
            <v>IOA</v>
          </cell>
          <cell r="C2" t="str">
            <v>Stock</v>
          </cell>
          <cell r="D2" t="str">
            <v>Pop</v>
          </cell>
          <cell r="E2" t="str">
            <v>Total</v>
          </cell>
          <cell r="F2">
            <v>69913</v>
          </cell>
          <cell r="G2">
            <v>69962.946144350892</v>
          </cell>
          <cell r="H2">
            <v>69985.519076746816</v>
          </cell>
          <cell r="I2">
            <v>69987.283952407059</v>
          </cell>
          <cell r="J2">
            <v>69973.574064988628</v>
          </cell>
          <cell r="K2">
            <v>69950.962794919833</v>
          </cell>
          <cell r="L2">
            <v>69922.693450009407</v>
          </cell>
          <cell r="M2">
            <v>69880.545108899125</v>
          </cell>
          <cell r="N2">
            <v>69822.855537187701</v>
          </cell>
          <cell r="O2">
            <v>69751.660396997351</v>
          </cell>
          <cell r="P2">
            <v>69665.357086982942</v>
          </cell>
          <cell r="Q2">
            <v>69563.442107535622</v>
          </cell>
          <cell r="R2">
            <v>69443.458609491354</v>
          </cell>
          <cell r="S2">
            <v>69300.260157049881</v>
          </cell>
          <cell r="T2">
            <v>69135.216747896658</v>
          </cell>
          <cell r="U2">
            <v>68951.341354388191</v>
          </cell>
          <cell r="V2">
            <v>68747.757954386208</v>
          </cell>
          <cell r="W2">
            <v>68525.234570656132</v>
          </cell>
          <cell r="X2">
            <v>68282.539827889603</v>
          </cell>
          <cell r="Y2">
            <v>68019.920536575213</v>
          </cell>
          <cell r="Z2">
            <v>67739.61767885802</v>
          </cell>
          <cell r="AA2">
            <v>67446.291754653139</v>
          </cell>
          <cell r="AB2">
            <v>67140.297963166173</v>
          </cell>
          <cell r="AC2">
            <v>66820.790665974579</v>
          </cell>
          <cell r="AD2">
            <v>66488.665823121148</v>
          </cell>
          <cell r="AE2">
            <v>66146.744030046364</v>
          </cell>
        </row>
        <row r="3">
          <cell r="A3">
            <v>514</v>
          </cell>
          <cell r="B3" t="str">
            <v>Gwyn</v>
          </cell>
          <cell r="C3" t="str">
            <v>Stock</v>
          </cell>
          <cell r="D3" t="str">
            <v>Pop</v>
          </cell>
          <cell r="E3" t="str">
            <v>Total</v>
          </cell>
          <cell r="F3">
            <v>121523</v>
          </cell>
          <cell r="G3">
            <v>121803.48461056677</v>
          </cell>
          <cell r="H3">
            <v>122053.99838071461</v>
          </cell>
          <cell r="I3">
            <v>122287.11887974507</v>
          </cell>
          <cell r="J3">
            <v>122516.2757657207</v>
          </cell>
          <cell r="K3">
            <v>122755.14774743617</v>
          </cell>
          <cell r="L3">
            <v>123006.94751975365</v>
          </cell>
          <cell r="M3">
            <v>123270.9782945482</v>
          </cell>
          <cell r="N3">
            <v>123547.5593334431</v>
          </cell>
          <cell r="O3">
            <v>123840.27294954981</v>
          </cell>
          <cell r="P3">
            <v>124150.96164815448</v>
          </cell>
          <cell r="Q3">
            <v>124476.76915089978</v>
          </cell>
          <cell r="R3">
            <v>124813.92329565904</v>
          </cell>
          <cell r="S3">
            <v>125159.96580786775</v>
          </cell>
          <cell r="T3">
            <v>125510.10927401386</v>
          </cell>
          <cell r="U3">
            <v>125863.15800203085</v>
          </cell>
          <cell r="V3">
            <v>126213.49864928653</v>
          </cell>
          <cell r="W3">
            <v>126553.7727238653</v>
          </cell>
          <cell r="X3">
            <v>126878.76970126695</v>
          </cell>
          <cell r="Y3">
            <v>127185.18401898141</v>
          </cell>
          <cell r="Z3">
            <v>127470.8830921824</v>
          </cell>
          <cell r="AA3">
            <v>127735.53213491981</v>
          </cell>
          <cell r="AB3">
            <v>127978.4228720895</v>
          </cell>
          <cell r="AC3">
            <v>128194.18840231221</v>
          </cell>
          <cell r="AD3">
            <v>128384.30742803798</v>
          </cell>
          <cell r="AE3">
            <v>128559.22655037933</v>
          </cell>
        </row>
        <row r="4">
          <cell r="A4">
            <v>516</v>
          </cell>
          <cell r="B4" t="str">
            <v>Conwy</v>
          </cell>
          <cell r="C4" t="str">
            <v>Stock</v>
          </cell>
          <cell r="D4" t="str">
            <v>Pop</v>
          </cell>
          <cell r="E4" t="str">
            <v>Total</v>
          </cell>
          <cell r="F4">
            <v>115326</v>
          </cell>
          <cell r="G4">
            <v>115461.3138599145</v>
          </cell>
          <cell r="H4">
            <v>115554.36536614716</v>
          </cell>
          <cell r="I4">
            <v>115620.48586639373</v>
          </cell>
          <cell r="J4">
            <v>115671.98997791755</v>
          </cell>
          <cell r="K4">
            <v>115716.86040239697</v>
          </cell>
          <cell r="L4">
            <v>115753.97799169227</v>
          </cell>
          <cell r="M4">
            <v>115781.42029257782</v>
          </cell>
          <cell r="N4">
            <v>115795.55434665919</v>
          </cell>
          <cell r="O4">
            <v>115796.92188004557</v>
          </cell>
          <cell r="P4">
            <v>115782.65587365505</v>
          </cell>
          <cell r="Q4">
            <v>115750.46573605514</v>
          </cell>
          <cell r="R4">
            <v>115694.81720251471</v>
          </cell>
          <cell r="S4">
            <v>115613.36159239376</v>
          </cell>
          <cell r="T4">
            <v>115503.80884402142</v>
          </cell>
          <cell r="U4">
            <v>115365.48969667326</v>
          </cell>
          <cell r="V4">
            <v>115195.23073562514</v>
          </cell>
          <cell r="W4">
            <v>114994.30398934196</v>
          </cell>
          <cell r="X4">
            <v>114762.93800784672</v>
          </cell>
          <cell r="Y4">
            <v>114500.75327866607</v>
          </cell>
          <cell r="Z4">
            <v>114203.94222908864</v>
          </cell>
          <cell r="AA4">
            <v>113874.63140062317</v>
          </cell>
          <cell r="AB4">
            <v>113512.48065274693</v>
          </cell>
          <cell r="AC4">
            <v>113118.70111505195</v>
          </cell>
          <cell r="AD4">
            <v>112695.17825411033</v>
          </cell>
          <cell r="AE4">
            <v>112242.48196049813</v>
          </cell>
        </row>
        <row r="5">
          <cell r="A5">
            <v>518</v>
          </cell>
          <cell r="B5" t="str">
            <v>Denb</v>
          </cell>
          <cell r="C5" t="str">
            <v>Stock</v>
          </cell>
          <cell r="D5" t="str">
            <v>Pop</v>
          </cell>
          <cell r="E5" t="str">
            <v>Total</v>
          </cell>
          <cell r="F5">
            <v>93919</v>
          </cell>
          <cell r="G5">
            <v>94308.94500301253</v>
          </cell>
          <cell r="H5">
            <v>94667.453986917608</v>
          </cell>
          <cell r="I5">
            <v>95001.791617207768</v>
          </cell>
          <cell r="J5">
            <v>95327.073705808594</v>
          </cell>
          <cell r="K5">
            <v>95651.107228225505</v>
          </cell>
          <cell r="L5">
            <v>95971.724930822311</v>
          </cell>
          <cell r="M5">
            <v>96285.60948578344</v>
          </cell>
          <cell r="N5">
            <v>96591.826671703806</v>
          </cell>
          <cell r="O5">
            <v>96888.557785878613</v>
          </cell>
          <cell r="P5">
            <v>97173.98756593281</v>
          </cell>
          <cell r="Q5">
            <v>97446.1070681204</v>
          </cell>
          <cell r="R5">
            <v>97699.328807176382</v>
          </cell>
          <cell r="S5">
            <v>97930.799015257595</v>
          </cell>
          <cell r="T5">
            <v>98140.639417885133</v>
          </cell>
          <cell r="U5">
            <v>98325.565601288356</v>
          </cell>
          <cell r="V5">
            <v>98484.619632426096</v>
          </cell>
          <cell r="W5">
            <v>98615.351459695928</v>
          </cell>
          <cell r="X5">
            <v>98717.454904822691</v>
          </cell>
          <cell r="Y5">
            <v>98793.730938288238</v>
          </cell>
          <cell r="Z5">
            <v>98843.550428334041</v>
          </cell>
          <cell r="AA5">
            <v>98865.645215620287</v>
          </cell>
          <cell r="AB5">
            <v>98865.469910670596</v>
          </cell>
          <cell r="AC5">
            <v>98839.234145437964</v>
          </cell>
          <cell r="AD5">
            <v>98788.719395228676</v>
          </cell>
          <cell r="AE5">
            <v>98722.937178914304</v>
          </cell>
        </row>
        <row r="6">
          <cell r="A6">
            <v>520</v>
          </cell>
          <cell r="B6" t="str">
            <v>Flint</v>
          </cell>
          <cell r="C6" t="str">
            <v>Stock</v>
          </cell>
          <cell r="D6" t="str">
            <v>Pop</v>
          </cell>
          <cell r="E6" t="str">
            <v>Total</v>
          </cell>
          <cell r="F6">
            <v>152666</v>
          </cell>
          <cell r="G6">
            <v>153037.91496857267</v>
          </cell>
          <cell r="H6">
            <v>153335.06884240915</v>
          </cell>
          <cell r="I6">
            <v>153581.72584070996</v>
          </cell>
          <cell r="J6">
            <v>153792.24755276076</v>
          </cell>
          <cell r="K6">
            <v>153979.9819379641</v>
          </cell>
          <cell r="L6">
            <v>154145.10202850631</v>
          </cell>
          <cell r="M6">
            <v>154283.33129962601</v>
          </cell>
          <cell r="N6">
            <v>154391.29095746632</v>
          </cell>
          <cell r="O6">
            <v>154473.25058264169</v>
          </cell>
          <cell r="P6">
            <v>154528.19295993232</v>
          </cell>
          <cell r="Q6">
            <v>154552.44757675321</v>
          </cell>
          <cell r="R6">
            <v>154542.67806117685</v>
          </cell>
          <cell r="S6">
            <v>154493.4457107301</v>
          </cell>
          <cell r="T6">
            <v>154402.83319673737</v>
          </cell>
          <cell r="U6">
            <v>154270.72851128489</v>
          </cell>
          <cell r="V6">
            <v>154098.5364646579</v>
          </cell>
          <cell r="W6">
            <v>153884.02261307041</v>
          </cell>
          <cell r="X6">
            <v>153624.08539478559</v>
          </cell>
          <cell r="Y6">
            <v>153322.13934203354</v>
          </cell>
          <cell r="Z6">
            <v>152977.48970210945</v>
          </cell>
          <cell r="AA6">
            <v>152593.58581164782</v>
          </cell>
          <cell r="AB6">
            <v>152172.17837456104</v>
          </cell>
          <cell r="AC6">
            <v>151713.16616812846</v>
          </cell>
          <cell r="AD6">
            <v>151220.22557806468</v>
          </cell>
          <cell r="AE6">
            <v>150692.16478066507</v>
          </cell>
        </row>
        <row r="7">
          <cell r="A7">
            <v>522</v>
          </cell>
          <cell r="B7" t="str">
            <v>Wrex</v>
          </cell>
          <cell r="C7" t="str">
            <v>Stock</v>
          </cell>
          <cell r="D7" t="str">
            <v>Pop</v>
          </cell>
          <cell r="E7" t="str">
            <v>Total</v>
          </cell>
          <cell r="F7">
            <v>135070</v>
          </cell>
          <cell r="G7">
            <v>136336.91307428884</v>
          </cell>
          <cell r="H7">
            <v>137546.5800199685</v>
          </cell>
          <cell r="I7">
            <v>138716.23004342822</v>
          </cell>
          <cell r="J7">
            <v>139861.03861119258</v>
          </cell>
          <cell r="K7">
            <v>140993.53864177992</v>
          </cell>
          <cell r="L7">
            <v>142112.10988571806</v>
          </cell>
          <cell r="M7">
            <v>143213.87187510845</v>
          </cell>
          <cell r="N7">
            <v>144300.09374519216</v>
          </cell>
          <cell r="O7">
            <v>145369.98858054366</v>
          </cell>
          <cell r="P7">
            <v>146425.79025859167</v>
          </cell>
          <cell r="Q7">
            <v>147459.13794170567</v>
          </cell>
          <cell r="R7">
            <v>148470.51409438183</v>
          </cell>
          <cell r="S7">
            <v>149457.33189949047</v>
          </cell>
          <cell r="T7">
            <v>150420.83763402389</v>
          </cell>
          <cell r="U7">
            <v>151360.09352556762</v>
          </cell>
          <cell r="V7">
            <v>152274.26041292568</v>
          </cell>
          <cell r="W7">
            <v>153164.99651879305</v>
          </cell>
          <cell r="X7">
            <v>154030.32313258716</v>
          </cell>
          <cell r="Y7">
            <v>154870.13193421668</v>
          </cell>
          <cell r="Z7">
            <v>155686.27123532665</v>
          </cell>
          <cell r="AA7">
            <v>156477.79227269965</v>
          </cell>
          <cell r="AB7">
            <v>157241.26437531837</v>
          </cell>
          <cell r="AC7">
            <v>157980.29994100545</v>
          </cell>
          <cell r="AD7">
            <v>158697.36792604983</v>
          </cell>
          <cell r="AE7">
            <v>159395.27498008596</v>
          </cell>
        </row>
        <row r="8">
          <cell r="A8">
            <v>524</v>
          </cell>
          <cell r="B8" t="str">
            <v>Powys</v>
          </cell>
          <cell r="C8" t="str">
            <v>Stock</v>
          </cell>
          <cell r="D8" t="str">
            <v>Pop</v>
          </cell>
          <cell r="E8" t="str">
            <v>Total</v>
          </cell>
          <cell r="F8">
            <v>133071</v>
          </cell>
          <cell r="G8">
            <v>133382.11295050706</v>
          </cell>
          <cell r="H8">
            <v>133642.03731600443</v>
          </cell>
          <cell r="I8">
            <v>133864.59310608022</v>
          </cell>
          <cell r="J8">
            <v>134065.73724408782</v>
          </cell>
          <cell r="K8">
            <v>134251.10756212016</v>
          </cell>
          <cell r="L8">
            <v>134424.75410411638</v>
          </cell>
          <cell r="M8">
            <v>134584.73422636164</v>
          </cell>
          <cell r="N8">
            <v>134725.46676534848</v>
          </cell>
          <cell r="O8">
            <v>134851.26836382461</v>
          </cell>
          <cell r="P8">
            <v>134957.18275130371</v>
          </cell>
          <cell r="Q8">
            <v>135037.40390607362</v>
          </cell>
          <cell r="R8">
            <v>135085.00227663136</v>
          </cell>
          <cell r="S8">
            <v>135094.86013509223</v>
          </cell>
          <cell r="T8">
            <v>135066.2101041571</v>
          </cell>
          <cell r="U8">
            <v>134994.08091572684</v>
          </cell>
          <cell r="V8">
            <v>134875.96344281631</v>
          </cell>
          <cell r="W8">
            <v>134709.33869181955</v>
          </cell>
          <cell r="X8">
            <v>134492.51316306356</v>
          </cell>
          <cell r="Y8">
            <v>134222.37773913599</v>
          </cell>
          <cell r="Z8">
            <v>133896.16169364404</v>
          </cell>
          <cell r="AA8">
            <v>133520.47771479192</v>
          </cell>
          <cell r="AB8">
            <v>133091.55376542517</v>
          </cell>
          <cell r="AC8">
            <v>132605.13902527446</v>
          </cell>
          <cell r="AD8">
            <v>132066.03136442191</v>
          </cell>
          <cell r="AE8">
            <v>131482.35754153848</v>
          </cell>
        </row>
        <row r="9">
          <cell r="A9">
            <v>526</v>
          </cell>
          <cell r="B9" t="str">
            <v>Cere</v>
          </cell>
          <cell r="C9" t="str">
            <v>Stock</v>
          </cell>
          <cell r="D9" t="str">
            <v>Pop</v>
          </cell>
          <cell r="E9" t="str">
            <v>Total</v>
          </cell>
          <cell r="F9">
            <v>75293</v>
          </cell>
          <cell r="G9">
            <v>75445.702652652195</v>
          </cell>
          <cell r="H9">
            <v>75574.120211887974</v>
          </cell>
          <cell r="I9">
            <v>75691.347958868137</v>
          </cell>
          <cell r="J9">
            <v>75803.995735944845</v>
          </cell>
          <cell r="K9">
            <v>75919.265426997721</v>
          </cell>
          <cell r="L9">
            <v>76037.586738352446</v>
          </cell>
          <cell r="M9">
            <v>76161.727350153524</v>
          </cell>
          <cell r="N9">
            <v>76291.735052836186</v>
          </cell>
          <cell r="O9">
            <v>76431.601439868376</v>
          </cell>
          <cell r="P9">
            <v>76574.294712073723</v>
          </cell>
          <cell r="Q9">
            <v>76720.886278919876</v>
          </cell>
          <cell r="R9">
            <v>76867.288230394872</v>
          </cell>
          <cell r="S9">
            <v>77009.777690036761</v>
          </cell>
          <cell r="T9">
            <v>77144.796883489325</v>
          </cell>
          <cell r="U9">
            <v>77266.874605972334</v>
          </cell>
          <cell r="V9">
            <v>77376.081184707087</v>
          </cell>
          <cell r="W9">
            <v>77468.543104517594</v>
          </cell>
          <cell r="X9">
            <v>77542.790105208638</v>
          </cell>
          <cell r="Y9">
            <v>77598.771606978436</v>
          </cell>
          <cell r="Z9">
            <v>77631.205506670813</v>
          </cell>
          <cell r="AA9">
            <v>77645.249662251153</v>
          </cell>
          <cell r="AB9">
            <v>77639.2661328596</v>
          </cell>
          <cell r="AC9">
            <v>77615.161231747974</v>
          </cell>
          <cell r="AD9">
            <v>77572.885092576558</v>
          </cell>
          <cell r="AE9">
            <v>77515.214630932081</v>
          </cell>
        </row>
        <row r="10">
          <cell r="A10">
            <v>528</v>
          </cell>
          <cell r="B10" t="str">
            <v>Pemb</v>
          </cell>
          <cell r="C10" t="str">
            <v>Stock</v>
          </cell>
          <cell r="D10" t="str">
            <v>Pop</v>
          </cell>
          <cell r="E10" t="str">
            <v>Total</v>
          </cell>
          <cell r="F10">
            <v>122613</v>
          </cell>
          <cell r="G10">
            <v>122932.73947251118</v>
          </cell>
          <cell r="H10">
            <v>123209.2352917331</v>
          </cell>
          <cell r="I10">
            <v>123454.37329361997</v>
          </cell>
          <cell r="J10">
            <v>123680.23507071153</v>
          </cell>
          <cell r="K10">
            <v>123895.6779155493</v>
          </cell>
          <cell r="L10">
            <v>124099.32392141724</v>
          </cell>
          <cell r="M10">
            <v>124288.94392405683</v>
          </cell>
          <cell r="N10">
            <v>124465.14348742238</v>
          </cell>
          <cell r="O10">
            <v>124623.84374135063</v>
          </cell>
          <cell r="P10">
            <v>124762.64425975533</v>
          </cell>
          <cell r="Q10">
            <v>124879.80022800727</v>
          </cell>
          <cell r="R10">
            <v>124969.69464596169</v>
          </cell>
          <cell r="S10">
            <v>125024.43605026141</v>
          </cell>
          <cell r="T10">
            <v>125047.06150387276</v>
          </cell>
          <cell r="U10">
            <v>125034.33676175382</v>
          </cell>
          <cell r="V10">
            <v>124984.5179410225</v>
          </cell>
          <cell r="W10">
            <v>124901.51093840977</v>
          </cell>
          <cell r="X10">
            <v>124780.84633251434</v>
          </cell>
          <cell r="Y10">
            <v>124624.67879417157</v>
          </cell>
          <cell r="Z10">
            <v>124435.33105272698</v>
          </cell>
          <cell r="AA10">
            <v>124212.06165378004</v>
          </cell>
          <cell r="AB10">
            <v>123952.58781506852</v>
          </cell>
          <cell r="AC10">
            <v>123660.04117677454</v>
          </cell>
          <cell r="AD10">
            <v>123335.69121319645</v>
          </cell>
          <cell r="AE10">
            <v>122982.69302852795</v>
          </cell>
        </row>
        <row r="11">
          <cell r="A11">
            <v>530</v>
          </cell>
          <cell r="B11" t="str">
            <v>Carm</v>
          </cell>
          <cell r="C11" t="str">
            <v>Stock</v>
          </cell>
          <cell r="D11" t="str">
            <v>Pop</v>
          </cell>
          <cell r="E11" t="str">
            <v>Total</v>
          </cell>
          <cell r="F11">
            <v>183961</v>
          </cell>
          <cell r="G11">
            <v>184888.28686530009</v>
          </cell>
          <cell r="H11">
            <v>185765.80928414705</v>
          </cell>
          <cell r="I11">
            <v>186612.61617917693</v>
          </cell>
          <cell r="J11">
            <v>187445.05740190088</v>
          </cell>
          <cell r="K11">
            <v>188277.03975190516</v>
          </cell>
          <cell r="L11">
            <v>189104.79327634614</v>
          </cell>
          <cell r="M11">
            <v>189925.64898945185</v>
          </cell>
          <cell r="N11">
            <v>190733.85429316093</v>
          </cell>
          <cell r="O11">
            <v>191528.92862297184</v>
          </cell>
          <cell r="P11">
            <v>192309.49632373921</v>
          </cell>
          <cell r="Q11">
            <v>193067.51222660157</v>
          </cell>
          <cell r="R11">
            <v>193795.55718094585</v>
          </cell>
          <cell r="S11">
            <v>194490.53905002435</v>
          </cell>
          <cell r="T11">
            <v>195144.46172154479</v>
          </cell>
          <cell r="U11">
            <v>195757.60609578693</v>
          </cell>
          <cell r="V11">
            <v>196326.20946765316</v>
          </cell>
          <cell r="W11">
            <v>196848.8880018823</v>
          </cell>
          <cell r="X11">
            <v>197325.08521556528</v>
          </cell>
          <cell r="Y11">
            <v>197753.53091804206</v>
          </cell>
          <cell r="Z11">
            <v>198135.74939141033</v>
          </cell>
          <cell r="AA11">
            <v>198470.07781609436</v>
          </cell>
          <cell r="AB11">
            <v>198759.24087397859</v>
          </cell>
          <cell r="AC11">
            <v>199003.3907470605</v>
          </cell>
          <cell r="AD11">
            <v>199207.37553680781</v>
          </cell>
          <cell r="AE11">
            <v>199377.50600086962</v>
          </cell>
        </row>
        <row r="12">
          <cell r="A12">
            <v>532</v>
          </cell>
          <cell r="B12" t="str">
            <v>Swan</v>
          </cell>
          <cell r="C12" t="str">
            <v>Stock</v>
          </cell>
          <cell r="D12" t="str">
            <v>Pop</v>
          </cell>
          <cell r="E12" t="str">
            <v>Total</v>
          </cell>
          <cell r="F12">
            <v>238691</v>
          </cell>
          <cell r="G12">
            <v>239936.3861271358</v>
          </cell>
          <cell r="H12">
            <v>241110.84153828936</v>
          </cell>
          <cell r="I12">
            <v>242246.6540992588</v>
          </cell>
          <cell r="J12">
            <v>243366.78059363848</v>
          </cell>
          <cell r="K12">
            <v>244495.00114155913</v>
          </cell>
          <cell r="L12">
            <v>245628.04892413117</v>
          </cell>
          <cell r="M12">
            <v>246758.92332494844</v>
          </cell>
          <cell r="N12">
            <v>247886.31445947909</v>
          </cell>
          <cell r="O12">
            <v>249015.34986120975</v>
          </cell>
          <cell r="P12">
            <v>250144.13215786009</v>
          </cell>
          <cell r="Q12">
            <v>251270.79297438764</v>
          </cell>
          <cell r="R12">
            <v>252384.55923532372</v>
          </cell>
          <cell r="S12">
            <v>253474.10999884826</v>
          </cell>
          <cell r="T12">
            <v>254536.705649204</v>
          </cell>
          <cell r="U12">
            <v>255568.89991701487</v>
          </cell>
          <cell r="V12">
            <v>256565.14268311355</v>
          </cell>
          <cell r="W12">
            <v>257524.59859439736</v>
          </cell>
          <cell r="X12">
            <v>258443.27512335853</v>
          </cell>
          <cell r="Y12">
            <v>259314.04916724892</v>
          </cell>
          <cell r="Z12">
            <v>260137.97554010537</v>
          </cell>
          <cell r="AA12">
            <v>260920.10356369044</v>
          </cell>
          <cell r="AB12">
            <v>261656.93687754381</v>
          </cell>
          <cell r="AC12">
            <v>262346.38158002496</v>
          </cell>
          <cell r="AD12">
            <v>262991.52979987854</v>
          </cell>
          <cell r="AE12">
            <v>263594.7238177894</v>
          </cell>
        </row>
        <row r="13">
          <cell r="A13">
            <v>534</v>
          </cell>
          <cell r="B13" t="str">
            <v>NPT</v>
          </cell>
          <cell r="C13" t="str">
            <v>Stock</v>
          </cell>
          <cell r="D13" t="str">
            <v>Pop</v>
          </cell>
          <cell r="E13" t="str">
            <v>Total</v>
          </cell>
          <cell r="F13">
            <v>139880</v>
          </cell>
          <cell r="G13">
            <v>140081.09579366312</v>
          </cell>
          <cell r="H13">
            <v>140235.41918991526</v>
          </cell>
          <cell r="I13">
            <v>140360.44330791678</v>
          </cell>
          <cell r="J13">
            <v>140471.27501383587</v>
          </cell>
          <cell r="K13">
            <v>140577.45192624108</v>
          </cell>
          <cell r="L13">
            <v>140676.60006242135</v>
          </cell>
          <cell r="M13">
            <v>140759.93781779343</v>
          </cell>
          <cell r="N13">
            <v>140826.50105273622</v>
          </cell>
          <cell r="O13">
            <v>140876.64468434799</v>
          </cell>
          <cell r="P13">
            <v>140908.66787968727</v>
          </cell>
          <cell r="Q13">
            <v>140918.46053063244</v>
          </cell>
          <cell r="R13">
            <v>140904.69141492678</v>
          </cell>
          <cell r="S13">
            <v>140865.22553047808</v>
          </cell>
          <cell r="T13">
            <v>140797.62294523869</v>
          </cell>
          <cell r="U13">
            <v>140700.72317645661</v>
          </cell>
          <cell r="V13">
            <v>140574.10048353291</v>
          </cell>
          <cell r="W13">
            <v>140415.08631518122</v>
          </cell>
          <cell r="X13">
            <v>140223.21805527669</v>
          </cell>
          <cell r="Y13">
            <v>140000.34060286355</v>
          </cell>
          <cell r="Z13">
            <v>139747.64213418437</v>
          </cell>
          <cell r="AA13">
            <v>139467.47687045953</v>
          </cell>
          <cell r="AB13">
            <v>139159.07796963511</v>
          </cell>
          <cell r="AC13">
            <v>138821.9334496606</v>
          </cell>
          <cell r="AD13">
            <v>138460.02909744187</v>
          </cell>
          <cell r="AE13">
            <v>138073.95145273648</v>
          </cell>
        </row>
        <row r="14">
          <cell r="A14">
            <v>536</v>
          </cell>
          <cell r="B14" t="str">
            <v>Brid</v>
          </cell>
          <cell r="C14" t="str">
            <v>Stock</v>
          </cell>
          <cell r="D14" t="str">
            <v>Pop</v>
          </cell>
          <cell r="E14" t="str">
            <v>Total</v>
          </cell>
          <cell r="F14">
            <v>139410</v>
          </cell>
          <cell r="G14">
            <v>140141.05402699398</v>
          </cell>
          <cell r="H14">
            <v>140796.34339655508</v>
          </cell>
          <cell r="I14">
            <v>141401.19807261045</v>
          </cell>
          <cell r="J14">
            <v>141971.80251479521</v>
          </cell>
          <cell r="K14">
            <v>142524.20209140636</v>
          </cell>
          <cell r="L14">
            <v>143057.97285340889</v>
          </cell>
          <cell r="M14">
            <v>143564.73627654783</v>
          </cell>
          <cell r="N14">
            <v>144049.77943754592</v>
          </cell>
          <cell r="O14">
            <v>144510.56454939483</v>
          </cell>
          <cell r="P14">
            <v>144943.33009612688</v>
          </cell>
          <cell r="Q14">
            <v>145344.18475588658</v>
          </cell>
          <cell r="R14">
            <v>145710.92698428943</v>
          </cell>
          <cell r="S14">
            <v>146043.05346939809</v>
          </cell>
          <cell r="T14">
            <v>146333.91234530727</v>
          </cell>
          <cell r="U14">
            <v>146580.24582294427</v>
          </cell>
          <cell r="V14">
            <v>146785.98814325823</v>
          </cell>
          <cell r="W14">
            <v>146949.60940751134</v>
          </cell>
          <cell r="X14">
            <v>147072.79496075044</v>
          </cell>
          <cell r="Y14">
            <v>147154.60979341489</v>
          </cell>
          <cell r="Z14">
            <v>147199.42900184068</v>
          </cell>
          <cell r="AA14">
            <v>147211.25832837712</v>
          </cell>
          <cell r="AB14">
            <v>147191.95328066987</v>
          </cell>
          <cell r="AC14">
            <v>147141.22862742344</v>
          </cell>
          <cell r="AD14">
            <v>147056.47733434715</v>
          </cell>
          <cell r="AE14">
            <v>146937.12186870017</v>
          </cell>
        </row>
        <row r="15">
          <cell r="A15">
            <v>538</v>
          </cell>
          <cell r="B15" t="str">
            <v>Vale</v>
          </cell>
          <cell r="C15" t="str">
            <v>Stock</v>
          </cell>
          <cell r="D15" t="str">
            <v>Pop</v>
          </cell>
          <cell r="E15" t="str">
            <v>Total</v>
          </cell>
          <cell r="F15">
            <v>126679</v>
          </cell>
          <cell r="G15">
            <v>127137.6733102109</v>
          </cell>
          <cell r="H15">
            <v>127540.59440121327</v>
          </cell>
          <cell r="I15">
            <v>127905.01019433318</v>
          </cell>
          <cell r="J15">
            <v>128242.82111398994</v>
          </cell>
          <cell r="K15">
            <v>128566.43412064413</v>
          </cell>
          <cell r="L15">
            <v>128876.64914598706</v>
          </cell>
          <cell r="M15">
            <v>129174.80447614989</v>
          </cell>
          <cell r="N15">
            <v>129459.25695027203</v>
          </cell>
          <cell r="O15">
            <v>129729.36375505901</v>
          </cell>
          <cell r="P15">
            <v>129984.04623813854</v>
          </cell>
          <cell r="Q15">
            <v>130223.19190356701</v>
          </cell>
          <cell r="R15">
            <v>130443.89805417992</v>
          </cell>
          <cell r="S15">
            <v>130645.89886179517</v>
          </cell>
          <cell r="T15">
            <v>130827.73562005821</v>
          </cell>
          <cell r="U15">
            <v>130983.47703872008</v>
          </cell>
          <cell r="V15">
            <v>131109.60354498401</v>
          </cell>
          <cell r="W15">
            <v>131206.1641315778</v>
          </cell>
          <cell r="X15">
            <v>131269.05061422507</v>
          </cell>
          <cell r="Y15">
            <v>131296.58066413275</v>
          </cell>
          <cell r="Z15">
            <v>131283.77964850771</v>
          </cell>
          <cell r="AA15">
            <v>131231.4761551799</v>
          </cell>
          <cell r="AB15">
            <v>131140.64990483428</v>
          </cell>
          <cell r="AC15">
            <v>131013.16817961616</v>
          </cell>
          <cell r="AD15">
            <v>130851.37449328022</v>
          </cell>
          <cell r="AE15">
            <v>130652.74000191534</v>
          </cell>
        </row>
        <row r="16">
          <cell r="A16">
            <v>540</v>
          </cell>
          <cell r="B16" t="str">
            <v>RCT</v>
          </cell>
          <cell r="C16" t="str">
            <v>Stock</v>
          </cell>
          <cell r="D16" t="str">
            <v>Pop</v>
          </cell>
          <cell r="E16" t="str">
            <v>Total</v>
          </cell>
          <cell r="F16">
            <v>234373</v>
          </cell>
          <cell r="G16">
            <v>234647.89785122673</v>
          </cell>
          <cell r="H16">
            <v>234811.92751488712</v>
          </cell>
          <cell r="I16">
            <v>234901.25098506358</v>
          </cell>
          <cell r="J16">
            <v>234947.11064412675</v>
          </cell>
          <cell r="K16">
            <v>234972.53404209676</v>
          </cell>
          <cell r="L16">
            <v>234977.26565477371</v>
          </cell>
          <cell r="M16">
            <v>234955.99049924404</v>
          </cell>
          <cell r="N16">
            <v>234904.9208707526</v>
          </cell>
          <cell r="O16">
            <v>234824.66598944771</v>
          </cell>
          <cell r="P16">
            <v>234716.96562332325</v>
          </cell>
          <cell r="Q16">
            <v>234574.40681632163</v>
          </cell>
          <cell r="R16">
            <v>234391.33847807965</v>
          </cell>
          <cell r="S16">
            <v>234166.52859761423</v>
          </cell>
          <cell r="T16">
            <v>233896.38407476989</v>
          </cell>
          <cell r="U16">
            <v>233580.62033733094</v>
          </cell>
          <cell r="V16">
            <v>233219.64123322247</v>
          </cell>
          <cell r="W16">
            <v>232815.21089987355</v>
          </cell>
          <cell r="X16">
            <v>232364.72445532811</v>
          </cell>
          <cell r="Y16">
            <v>231868.06562922057</v>
          </cell>
          <cell r="Z16">
            <v>231328.83344437313</v>
          </cell>
          <cell r="AA16">
            <v>230745.26389449878</v>
          </cell>
          <cell r="AB16">
            <v>230117.31686514246</v>
          </cell>
          <cell r="AC16">
            <v>229448.45885666707</v>
          </cell>
          <cell r="AD16">
            <v>228744.37890955494</v>
          </cell>
          <cell r="AE16">
            <v>228003.2785391591</v>
          </cell>
        </row>
        <row r="17">
          <cell r="A17">
            <v>542</v>
          </cell>
          <cell r="B17" t="str">
            <v>Merth</v>
          </cell>
          <cell r="C17" t="str">
            <v>Stock</v>
          </cell>
          <cell r="D17" t="str">
            <v>Pop</v>
          </cell>
          <cell r="E17" t="str">
            <v>Total</v>
          </cell>
          <cell r="F17">
            <v>58851</v>
          </cell>
          <cell r="G17">
            <v>59079.265035779674</v>
          </cell>
          <cell r="H17">
            <v>59286.331347077612</v>
          </cell>
          <cell r="I17">
            <v>59478.530893300813</v>
          </cell>
          <cell r="J17">
            <v>59663.156701395565</v>
          </cell>
          <cell r="K17">
            <v>59844.144416616102</v>
          </cell>
          <cell r="L17">
            <v>60020.061112974647</v>
          </cell>
          <cell r="M17">
            <v>60185.301488911238</v>
          </cell>
          <cell r="N17">
            <v>60339.59214228933</v>
          </cell>
          <cell r="O17">
            <v>60484.608285351045</v>
          </cell>
          <cell r="P17">
            <v>60614.738868057124</v>
          </cell>
          <cell r="Q17">
            <v>60729.411079998536</v>
          </cell>
          <cell r="R17">
            <v>60826.763095315822</v>
          </cell>
          <cell r="S17">
            <v>60908.903446789314</v>
          </cell>
          <cell r="T17">
            <v>60974.993498399286</v>
          </cell>
          <cell r="U17">
            <v>61022.905350066736</v>
          </cell>
          <cell r="V17">
            <v>61052.413216522058</v>
          </cell>
          <cell r="W17">
            <v>61065.612256971843</v>
          </cell>
          <cell r="X17">
            <v>61062.174703363919</v>
          </cell>
          <cell r="Y17">
            <v>61040.825526634457</v>
          </cell>
          <cell r="Z17">
            <v>61002.750928685768</v>
          </cell>
          <cell r="AA17">
            <v>60949.056021837881</v>
          </cell>
          <cell r="AB17">
            <v>60882.403646191808</v>
          </cell>
          <cell r="AC17">
            <v>60800.471203086963</v>
          </cell>
          <cell r="AD17">
            <v>60704.902345791976</v>
          </cell>
          <cell r="AE17">
            <v>60596.277113460019</v>
          </cell>
        </row>
        <row r="18">
          <cell r="A18">
            <v>544</v>
          </cell>
          <cell r="B18" t="str">
            <v>Caer</v>
          </cell>
          <cell r="C18" t="str">
            <v>Stock</v>
          </cell>
          <cell r="D18" t="str">
            <v>Pop</v>
          </cell>
          <cell r="E18" t="str">
            <v>Total</v>
          </cell>
          <cell r="F18">
            <v>178782</v>
          </cell>
          <cell r="G18">
            <v>179211.94211361391</v>
          </cell>
          <cell r="H18">
            <v>179560.99197444945</v>
          </cell>
          <cell r="I18">
            <v>179853.84051349046</v>
          </cell>
          <cell r="J18">
            <v>180107.7422710766</v>
          </cell>
          <cell r="K18">
            <v>180338.20439638346</v>
          </cell>
          <cell r="L18">
            <v>180542.37504496006</v>
          </cell>
          <cell r="M18">
            <v>180716.52573612935</v>
          </cell>
          <cell r="N18">
            <v>180858.48262076642</v>
          </cell>
          <cell r="O18">
            <v>180969.20290053001</v>
          </cell>
          <cell r="P18">
            <v>181043.48608464174</v>
          </cell>
          <cell r="Q18">
            <v>181080.83284005808</v>
          </cell>
          <cell r="R18">
            <v>181080.63682707891</v>
          </cell>
          <cell r="S18">
            <v>181035.58889902604</v>
          </cell>
          <cell r="T18">
            <v>180945.25606849938</v>
          </cell>
          <cell r="U18">
            <v>180812.74227410319</v>
          </cell>
          <cell r="V18">
            <v>180637.68618511682</v>
          </cell>
          <cell r="W18">
            <v>180419.6230575479</v>
          </cell>
          <cell r="X18">
            <v>180155.4736570674</v>
          </cell>
          <cell r="Y18">
            <v>179843.05193276121</v>
          </cell>
          <cell r="Z18">
            <v>179485.8951319539</v>
          </cell>
          <cell r="AA18">
            <v>179081.21378933464</v>
          </cell>
          <cell r="AB18">
            <v>178631.2404312182</v>
          </cell>
          <cell r="AC18">
            <v>178135.63083650498</v>
          </cell>
          <cell r="AD18">
            <v>177594.56647490818</v>
          </cell>
          <cell r="AE18">
            <v>177010.87446821196</v>
          </cell>
        </row>
        <row r="19">
          <cell r="A19">
            <v>545</v>
          </cell>
          <cell r="B19" t="str">
            <v>Blae</v>
          </cell>
          <cell r="C19" t="str">
            <v>Stock</v>
          </cell>
          <cell r="D19" t="str">
            <v>Pop</v>
          </cell>
          <cell r="E19" t="str">
            <v>Total</v>
          </cell>
          <cell r="F19">
            <v>69812</v>
          </cell>
          <cell r="G19">
            <v>69684.309908304829</v>
          </cell>
          <cell r="H19">
            <v>69541.598065020662</v>
          </cell>
          <cell r="I19">
            <v>69388.197427394727</v>
          </cell>
          <cell r="J19">
            <v>69232.917783285273</v>
          </cell>
          <cell r="K19">
            <v>69075.940805958322</v>
          </cell>
          <cell r="L19">
            <v>68919.260971549957</v>
          </cell>
          <cell r="M19">
            <v>68755.055530961516</v>
          </cell>
          <cell r="N19">
            <v>68583.398439211145</v>
          </cell>
          <cell r="O19">
            <v>68402.253127939824</v>
          </cell>
          <cell r="P19">
            <v>68209.904427074012</v>
          </cell>
          <cell r="Q19">
            <v>68003.654826943908</v>
          </cell>
          <cell r="R19">
            <v>67780.105713054771</v>
          </cell>
          <cell r="S19">
            <v>67537.958013367635</v>
          </cell>
          <cell r="T19">
            <v>67277.424105912898</v>
          </cell>
          <cell r="U19">
            <v>66998.758944888366</v>
          </cell>
          <cell r="V19">
            <v>66701.149635514841</v>
          </cell>
          <cell r="W19">
            <v>66384.068566900954</v>
          </cell>
          <cell r="X19">
            <v>66047.649556488715</v>
          </cell>
          <cell r="Y19">
            <v>65692.423881433991</v>
          </cell>
          <cell r="Z19">
            <v>65317.646239906171</v>
          </cell>
          <cell r="AA19">
            <v>64925.501463628563</v>
          </cell>
          <cell r="AB19">
            <v>64516.121946776162</v>
          </cell>
          <cell r="AC19">
            <v>64092.803610273317</v>
          </cell>
          <cell r="AD19">
            <v>63657.544914309707</v>
          </cell>
          <cell r="AE19">
            <v>63211.406584756187</v>
          </cell>
        </row>
        <row r="20">
          <cell r="A20">
            <v>546</v>
          </cell>
          <cell r="B20" t="str">
            <v>Torf</v>
          </cell>
          <cell r="C20" t="str">
            <v>Stock</v>
          </cell>
          <cell r="D20" t="str">
            <v>Pop</v>
          </cell>
          <cell r="E20" t="str">
            <v>Total</v>
          </cell>
          <cell r="F20">
            <v>91190</v>
          </cell>
          <cell r="G20">
            <v>91326.173209470377</v>
          </cell>
          <cell r="H20">
            <v>91428.319828944528</v>
          </cell>
          <cell r="I20">
            <v>91510.223924245714</v>
          </cell>
          <cell r="J20">
            <v>91582.150905143775</v>
          </cell>
          <cell r="K20">
            <v>91650.013878402198</v>
          </cell>
          <cell r="L20">
            <v>91711.21583830865</v>
          </cell>
          <cell r="M20">
            <v>91761.056273013543</v>
          </cell>
          <cell r="N20">
            <v>91801.208903534876</v>
          </cell>
          <cell r="O20">
            <v>91830.870345638468</v>
          </cell>
          <cell r="P20">
            <v>91847.031406594819</v>
          </cell>
          <cell r="Q20">
            <v>91842.701456050345</v>
          </cell>
          <cell r="R20">
            <v>91820.85183049021</v>
          </cell>
          <cell r="S20">
            <v>91774.465137063584</v>
          </cell>
          <cell r="T20">
            <v>91706.23305100009</v>
          </cell>
          <cell r="U20">
            <v>91613.895934850909</v>
          </cell>
          <cell r="V20">
            <v>91498.398841290924</v>
          </cell>
          <cell r="W20">
            <v>91359.405340973972</v>
          </cell>
          <cell r="X20">
            <v>91192.898330781289</v>
          </cell>
          <cell r="Y20">
            <v>91002.451855462641</v>
          </cell>
          <cell r="Z20">
            <v>90788.671156579745</v>
          </cell>
          <cell r="AA20">
            <v>90553.763959981399</v>
          </cell>
          <cell r="AB20">
            <v>90300.424135742884</v>
          </cell>
          <cell r="AC20">
            <v>90027.067164997614</v>
          </cell>
          <cell r="AD20">
            <v>89738.680307368501</v>
          </cell>
          <cell r="AE20">
            <v>89433.216379308913</v>
          </cell>
        </row>
        <row r="21">
          <cell r="A21">
            <v>548</v>
          </cell>
          <cell r="B21" t="str">
            <v>Monm</v>
          </cell>
          <cell r="C21" t="str">
            <v>Stock</v>
          </cell>
          <cell r="D21" t="str">
            <v>Pop</v>
          </cell>
          <cell r="E21" t="str">
            <v>Total</v>
          </cell>
          <cell r="F21">
            <v>91508</v>
          </cell>
          <cell r="G21">
            <v>91623.799475006206</v>
          </cell>
          <cell r="H21">
            <v>91703.615749120261</v>
          </cell>
          <cell r="I21">
            <v>91754.618631324571</v>
          </cell>
          <cell r="J21">
            <v>91787.970479353666</v>
          </cell>
          <cell r="K21">
            <v>91810.637762693339</v>
          </cell>
          <cell r="L21">
            <v>91820.635734339943</v>
          </cell>
          <cell r="M21">
            <v>91821.863356016678</v>
          </cell>
          <cell r="N21">
            <v>91813.479749770791</v>
          </cell>
          <cell r="O21">
            <v>91795.489590240002</v>
          </cell>
          <cell r="P21">
            <v>91767.085009138216</v>
          </cell>
          <cell r="Q21">
            <v>91726.422173204075</v>
          </cell>
          <cell r="R21">
            <v>91670.373372182745</v>
          </cell>
          <cell r="S21">
            <v>91594.062451343983</v>
          </cell>
          <cell r="T21">
            <v>91495.858562581474</v>
          </cell>
          <cell r="U21">
            <v>91375.211855326794</v>
          </cell>
          <cell r="V21">
            <v>91228.464679547498</v>
          </cell>
          <cell r="W21">
            <v>91053.827635497815</v>
          </cell>
          <cell r="X21">
            <v>90847.440816507544</v>
          </cell>
          <cell r="Y21">
            <v>90607.9489462005</v>
          </cell>
          <cell r="Z21">
            <v>90332.640710230597</v>
          </cell>
          <cell r="AA21">
            <v>90022.781206575179</v>
          </cell>
          <cell r="AB21">
            <v>89676.17875393662</v>
          </cell>
          <cell r="AC21">
            <v>89292.801062721424</v>
          </cell>
          <cell r="AD21">
            <v>88877.395735437793</v>
          </cell>
          <cell r="AE21">
            <v>88433.090227012362</v>
          </cell>
        </row>
        <row r="22">
          <cell r="A22">
            <v>550</v>
          </cell>
          <cell r="B22" t="str">
            <v>Newp</v>
          </cell>
          <cell r="C22" t="str">
            <v>Stock</v>
          </cell>
          <cell r="D22" t="str">
            <v>Pop</v>
          </cell>
          <cell r="E22" t="str">
            <v>Total</v>
          </cell>
          <cell r="F22">
            <v>145785</v>
          </cell>
          <cell r="G22">
            <v>146689.86240239852</v>
          </cell>
          <cell r="H22">
            <v>147550.90983179861</v>
          </cell>
          <cell r="I22">
            <v>148391.20973711871</v>
          </cell>
          <cell r="J22">
            <v>149228.78686388253</v>
          </cell>
          <cell r="K22">
            <v>150079.04515712004</v>
          </cell>
          <cell r="L22">
            <v>150942.93015788071</v>
          </cell>
          <cell r="M22">
            <v>151813.44903680851</v>
          </cell>
          <cell r="N22">
            <v>152692.67107100275</v>
          </cell>
          <cell r="O22">
            <v>153582.19208395627</v>
          </cell>
          <cell r="P22">
            <v>154474.16732800729</v>
          </cell>
          <cell r="Q22">
            <v>155368.00322516798</v>
          </cell>
          <cell r="R22">
            <v>156262.51813398776</v>
          </cell>
          <cell r="S22">
            <v>157149.76208284157</v>
          </cell>
          <cell r="T22">
            <v>158027.25257080002</v>
          </cell>
          <cell r="U22">
            <v>158888.66942809496</v>
          </cell>
          <cell r="V22">
            <v>159729.06097981634</v>
          </cell>
          <cell r="W22">
            <v>160550.51107174318</v>
          </cell>
          <cell r="X22">
            <v>161353.40443674952</v>
          </cell>
          <cell r="Y22">
            <v>162135.33343495766</v>
          </cell>
          <cell r="Z22">
            <v>162893.7868302094</v>
          </cell>
          <cell r="AA22">
            <v>163628.28607724147</v>
          </cell>
          <cell r="AB22">
            <v>164336.8897598061</v>
          </cell>
          <cell r="AC22">
            <v>165022.47980382305</v>
          </cell>
          <cell r="AD22">
            <v>165684.46395324706</v>
          </cell>
          <cell r="AE22">
            <v>166329.63685858317</v>
          </cell>
        </row>
        <row r="23">
          <cell r="A23">
            <v>552</v>
          </cell>
          <cell r="B23" t="str">
            <v>Card</v>
          </cell>
          <cell r="C23" t="str">
            <v>Stock</v>
          </cell>
          <cell r="D23" t="str">
            <v>Pop</v>
          </cell>
          <cell r="E23" t="str">
            <v>Total</v>
          </cell>
          <cell r="F23">
            <v>345442</v>
          </cell>
          <cell r="G23">
            <v>349536.24414121057</v>
          </cell>
          <cell r="H23">
            <v>353526.18911074457</v>
          </cell>
          <cell r="I23">
            <v>357478.95254274562</v>
          </cell>
          <cell r="J23">
            <v>361438.20351756469</v>
          </cell>
          <cell r="K23">
            <v>365432.91712257359</v>
          </cell>
          <cell r="L23">
            <v>369464.19986238907</v>
          </cell>
          <cell r="M23">
            <v>373527.20278445206</v>
          </cell>
          <cell r="N23">
            <v>377625.4134936023</v>
          </cell>
          <cell r="O23">
            <v>381770.29621966305</v>
          </cell>
          <cell r="P23">
            <v>385972.76084849361</v>
          </cell>
          <cell r="Q23">
            <v>390225.36480839911</v>
          </cell>
          <cell r="R23">
            <v>394516.94554162119</v>
          </cell>
          <cell r="S23">
            <v>398841.68426618364</v>
          </cell>
          <cell r="T23">
            <v>403184.60258742218</v>
          </cell>
          <cell r="U23">
            <v>407533.10391616309</v>
          </cell>
          <cell r="V23">
            <v>411874.76693088911</v>
          </cell>
          <cell r="W23">
            <v>416193.92282266676</v>
          </cell>
          <cell r="X23">
            <v>420478.89593209687</v>
          </cell>
          <cell r="Y23">
            <v>424719.35937109659</v>
          </cell>
          <cell r="Z23">
            <v>428910.63591364346</v>
          </cell>
          <cell r="AA23">
            <v>433045.84577775717</v>
          </cell>
          <cell r="AB23">
            <v>437128.68307300546</v>
          </cell>
          <cell r="AC23">
            <v>441157.52698963386</v>
          </cell>
          <cell r="AD23">
            <v>445132.79829272756</v>
          </cell>
          <cell r="AE23">
            <v>449061.7794493243</v>
          </cell>
        </row>
      </sheetData>
      <sheetData sheetId="3">
        <row r="2">
          <cell r="A2">
            <v>512</v>
          </cell>
          <cell r="B2" t="str">
            <v>IOA</v>
          </cell>
          <cell r="C2" t="str">
            <v>Stock</v>
          </cell>
          <cell r="D2" t="str">
            <v>Pop</v>
          </cell>
          <cell r="E2" t="str">
            <v>Total</v>
          </cell>
          <cell r="F2">
            <v>69913</v>
          </cell>
          <cell r="G2">
            <v>69962.946144350892</v>
          </cell>
          <cell r="H2">
            <v>70033.10214548267</v>
          </cell>
          <cell r="I2">
            <v>70115.069229126093</v>
          </cell>
          <cell r="J2">
            <v>70201.614021729663</v>
          </cell>
          <cell r="K2">
            <v>70287.690636430169</v>
          </cell>
          <cell r="L2">
            <v>70372.603582101219</v>
          </cell>
          <cell r="M2">
            <v>70445.918426071265</v>
          </cell>
          <cell r="N2">
            <v>70505.151761032321</v>
          </cell>
          <cell r="O2">
            <v>70551.315548067374</v>
          </cell>
          <cell r="P2">
            <v>70582.421992469754</v>
          </cell>
          <cell r="Q2">
            <v>70598.844721388145</v>
          </cell>
          <cell r="R2">
            <v>70600.221050226784</v>
          </cell>
          <cell r="S2">
            <v>70584.227947015839</v>
          </cell>
          <cell r="T2">
            <v>70553.253698008455</v>
          </cell>
          <cell r="U2">
            <v>70510.873989728672</v>
          </cell>
          <cell r="V2">
            <v>70457.393519209058</v>
          </cell>
          <cell r="W2">
            <v>70394.083202258</v>
          </cell>
          <cell r="X2">
            <v>70320.553611132491</v>
          </cell>
          <cell r="Y2">
            <v>70238.661607297865</v>
          </cell>
          <cell r="Z2">
            <v>70151.727709309504</v>
          </cell>
          <cell r="AA2">
            <v>70064.350845248075</v>
          </cell>
          <cell r="AB2">
            <v>69977.591909237599</v>
          </cell>
          <cell r="AC2">
            <v>69892.188545913203</v>
          </cell>
          <cell r="AD2">
            <v>69809.753769135918</v>
          </cell>
          <cell r="AE2">
            <v>69732.771239570662</v>
          </cell>
        </row>
        <row r="3">
          <cell r="A3">
            <v>514</v>
          </cell>
          <cell r="B3" t="str">
            <v>Gwyn</v>
          </cell>
          <cell r="C3" t="str">
            <v>Stock</v>
          </cell>
          <cell r="D3" t="str">
            <v>Pop</v>
          </cell>
          <cell r="E3" t="str">
            <v>Total</v>
          </cell>
          <cell r="F3">
            <v>121523</v>
          </cell>
          <cell r="G3">
            <v>121803.48461056677</v>
          </cell>
          <cell r="H3">
            <v>122127.01431128914</v>
          </cell>
          <cell r="I3">
            <v>122486.4107647349</v>
          </cell>
          <cell r="J3">
            <v>122877.73933435477</v>
          </cell>
          <cell r="K3">
            <v>123296.99775804848</v>
          </cell>
          <cell r="L3">
            <v>123741.44203908152</v>
          </cell>
          <cell r="M3">
            <v>124207.32873349095</v>
          </cell>
          <cell r="N3">
            <v>124693.48018242705</v>
          </cell>
          <cell r="O3">
            <v>125201.00259110393</v>
          </cell>
          <cell r="P3">
            <v>125729.88754178883</v>
          </cell>
          <cell r="Q3">
            <v>126277.99092535474</v>
          </cell>
          <cell r="R3">
            <v>126845.20522138289</v>
          </cell>
          <cell r="S3">
            <v>127432.5162496909</v>
          </cell>
          <cell r="T3">
            <v>128035.22020765276</v>
          </cell>
          <cell r="U3">
            <v>128652.32688085026</v>
          </cell>
          <cell r="V3">
            <v>129279.08320877043</v>
          </cell>
          <cell r="W3">
            <v>129908.66015382488</v>
          </cell>
          <cell r="X3">
            <v>130536.50305938072</v>
          </cell>
          <cell r="Y3">
            <v>131161.32301584072</v>
          </cell>
          <cell r="Z3">
            <v>131782.11597814251</v>
          </cell>
          <cell r="AA3">
            <v>132398.40116305233</v>
          </cell>
          <cell r="AB3">
            <v>133009.86358028324</v>
          </cell>
          <cell r="AC3">
            <v>133613.14881910387</v>
          </cell>
          <cell r="AD3">
            <v>134210.01856090483</v>
          </cell>
          <cell r="AE3">
            <v>134809.24527068599</v>
          </cell>
        </row>
        <row r="4">
          <cell r="A4">
            <v>516</v>
          </cell>
          <cell r="B4" t="str">
            <v>Conwy</v>
          </cell>
          <cell r="C4" t="str">
            <v>Stock</v>
          </cell>
          <cell r="D4" t="str">
            <v>Pop</v>
          </cell>
          <cell r="E4" t="str">
            <v>Total</v>
          </cell>
          <cell r="F4">
            <v>115326</v>
          </cell>
          <cell r="G4">
            <v>115461.3138599145</v>
          </cell>
          <cell r="H4">
            <v>115625.8858557709</v>
          </cell>
          <cell r="I4">
            <v>115813.63623609827</v>
          </cell>
          <cell r="J4">
            <v>116018.25983477579</v>
          </cell>
          <cell r="K4">
            <v>116230.20078094151</v>
          </cell>
          <cell r="L4">
            <v>116442.53359489776</v>
          </cell>
          <cell r="M4">
            <v>116650.08339622001</v>
          </cell>
          <cell r="N4">
            <v>116848.35612862886</v>
          </cell>
          <cell r="O4">
            <v>117036.25058590685</v>
          </cell>
          <cell r="P4">
            <v>117209.58906856432</v>
          </cell>
          <cell r="Q4">
            <v>117367.53185649616</v>
          </cell>
          <cell r="R4">
            <v>117508.44995165154</v>
          </cell>
          <cell r="S4">
            <v>117633.25519848547</v>
          </cell>
          <cell r="T4">
            <v>117740.9946585099</v>
          </cell>
          <cell r="U4">
            <v>117832.57482483907</v>
          </cell>
          <cell r="V4">
            <v>117906.68208272164</v>
          </cell>
          <cell r="W4">
            <v>117966.07749344278</v>
          </cell>
          <cell r="X4">
            <v>118011.1810953924</v>
          </cell>
          <cell r="Y4">
            <v>118044.03572348393</v>
          </cell>
          <cell r="Z4">
            <v>118062.6907673805</v>
          </cell>
          <cell r="AA4">
            <v>118069.43769221031</v>
          </cell>
          <cell r="AB4">
            <v>118066.13302250259</v>
          </cell>
          <cell r="AC4">
            <v>118055.69210766364</v>
          </cell>
          <cell r="AD4">
            <v>118040.65094873654</v>
          </cell>
          <cell r="AE4">
            <v>118021.90270168136</v>
          </cell>
        </row>
        <row r="5">
          <cell r="A5">
            <v>518</v>
          </cell>
          <cell r="B5" t="str">
            <v>Denb</v>
          </cell>
          <cell r="C5" t="str">
            <v>Stock</v>
          </cell>
          <cell r="D5" t="str">
            <v>Pop</v>
          </cell>
          <cell r="E5" t="str">
            <v>Total</v>
          </cell>
          <cell r="F5">
            <v>93919</v>
          </cell>
          <cell r="G5">
            <v>94308.94500301253</v>
          </cell>
          <cell r="H5">
            <v>94733.371641261343</v>
          </cell>
          <cell r="I5">
            <v>95181.116323673094</v>
          </cell>
          <cell r="J5">
            <v>95650.146998350567</v>
          </cell>
          <cell r="K5">
            <v>96131.594903466743</v>
          </cell>
          <cell r="L5">
            <v>96617.354271666307</v>
          </cell>
          <cell r="M5">
            <v>97100.831153426756</v>
          </cell>
          <cell r="N5">
            <v>97579.465489060298</v>
          </cell>
          <cell r="O5">
            <v>98049.731271963028</v>
          </cell>
          <cell r="P5">
            <v>98508.861002014441</v>
          </cell>
          <cell r="Q5">
            <v>98955.690755808071</v>
          </cell>
          <cell r="R5">
            <v>99387.75243151316</v>
          </cell>
          <cell r="S5">
            <v>99805.21288540597</v>
          </cell>
          <cell r="T5">
            <v>100209.71549581765</v>
          </cell>
          <cell r="U5">
            <v>100599.88689480294</v>
          </cell>
          <cell r="V5">
            <v>100975.67129765138</v>
          </cell>
          <cell r="W5">
            <v>101336.18002131356</v>
          </cell>
          <cell r="X5">
            <v>101681.77196041656</v>
          </cell>
          <cell r="Y5">
            <v>102017.59633155278</v>
          </cell>
          <cell r="Z5">
            <v>102345.17429701702</v>
          </cell>
          <cell r="AA5">
            <v>102663.8538649353</v>
          </cell>
          <cell r="AB5">
            <v>102979.76962442313</v>
          </cell>
          <cell r="AC5">
            <v>103291.57917822579</v>
          </cell>
          <cell r="AD5">
            <v>103602.23786625368</v>
          </cell>
          <cell r="AE5">
            <v>103919.50901469344</v>
          </cell>
        </row>
        <row r="6">
          <cell r="A6">
            <v>520</v>
          </cell>
          <cell r="B6" t="str">
            <v>Flint</v>
          </cell>
          <cell r="C6" t="str">
            <v>Stock</v>
          </cell>
          <cell r="D6" t="str">
            <v>Pop</v>
          </cell>
          <cell r="E6" t="str">
            <v>Total</v>
          </cell>
          <cell r="F6">
            <v>152666</v>
          </cell>
          <cell r="G6">
            <v>153037.91496857267</v>
          </cell>
          <cell r="H6">
            <v>153434.85069177693</v>
          </cell>
          <cell r="I6">
            <v>153849.10255417164</v>
          </cell>
          <cell r="J6">
            <v>154269.48787102877</v>
          </cell>
          <cell r="K6">
            <v>154684.86436585229</v>
          </cell>
          <cell r="L6">
            <v>155086.74334499615</v>
          </cell>
          <cell r="M6">
            <v>155466.18480626907</v>
          </cell>
          <cell r="N6">
            <v>155818.13958360296</v>
          </cell>
          <cell r="O6">
            <v>156144.37667696917</v>
          </cell>
          <cell r="P6">
            <v>156443.01415973902</v>
          </cell>
          <cell r="Q6">
            <v>156712.27434582106</v>
          </cell>
          <cell r="R6">
            <v>156954.27619228279</v>
          </cell>
          <cell r="S6">
            <v>157168.95618035542</v>
          </cell>
          <cell r="T6">
            <v>157355.94616826804</v>
          </cell>
          <cell r="U6">
            <v>157516.93728167599</v>
          </cell>
          <cell r="V6">
            <v>157654.99148246332</v>
          </cell>
          <cell r="W6">
            <v>157769.80128416928</v>
          </cell>
          <cell r="X6">
            <v>157859.509261456</v>
          </cell>
          <cell r="Y6">
            <v>157929.69794316121</v>
          </cell>
          <cell r="Z6">
            <v>157981.76543186718</v>
          </cell>
          <cell r="AA6">
            <v>158019.01346306337</v>
          </cell>
          <cell r="AB6">
            <v>158044.52820376068</v>
          </cell>
          <cell r="AC6">
            <v>158061.3621528472</v>
          </cell>
          <cell r="AD6">
            <v>158073.874503573</v>
          </cell>
          <cell r="AE6">
            <v>158081.28147397371</v>
          </cell>
        </row>
        <row r="7">
          <cell r="A7">
            <v>522</v>
          </cell>
          <cell r="B7" t="str">
            <v>Wrex</v>
          </cell>
          <cell r="C7" t="str">
            <v>Stock</v>
          </cell>
          <cell r="D7" t="str">
            <v>Pop</v>
          </cell>
          <cell r="E7" t="str">
            <v>Total</v>
          </cell>
          <cell r="F7">
            <v>135070</v>
          </cell>
          <cell r="G7">
            <v>136336.91307428884</v>
          </cell>
          <cell r="H7">
            <v>137649.16968788611</v>
          </cell>
          <cell r="I7">
            <v>138992.24823035215</v>
          </cell>
          <cell r="J7">
            <v>140354.20716493492</v>
          </cell>
          <cell r="K7">
            <v>141722.1326359559</v>
          </cell>
          <cell r="L7">
            <v>143086.07908806868</v>
          </cell>
          <cell r="M7">
            <v>144437.93252757564</v>
          </cell>
          <cell r="N7">
            <v>145777.22911396096</v>
          </cell>
          <cell r="O7">
            <v>147100.9606727426</v>
          </cell>
          <cell r="P7">
            <v>148410.13377474734</v>
          </cell>
          <cell r="Q7">
            <v>149698.42803749739</v>
          </cell>
          <cell r="R7">
            <v>150971.23355036235</v>
          </cell>
          <cell r="S7">
            <v>152232.26168324973</v>
          </cell>
          <cell r="T7">
            <v>153485.36956644125</v>
          </cell>
          <cell r="U7">
            <v>154731.41924912491</v>
          </cell>
          <cell r="V7">
            <v>155971.16953153454</v>
          </cell>
          <cell r="W7">
            <v>157207.16155383471</v>
          </cell>
          <cell r="X7">
            <v>158438.73695435404</v>
          </cell>
          <cell r="Y7">
            <v>159668.4583299334</v>
          </cell>
          <cell r="Z7">
            <v>160899.50529375815</v>
          </cell>
          <cell r="AA7">
            <v>162132.44402090184</v>
          </cell>
          <cell r="AB7">
            <v>163366.19150675851</v>
          </cell>
          <cell r="AC7">
            <v>164606.36393908446</v>
          </cell>
          <cell r="AD7">
            <v>165856.47724969705</v>
          </cell>
          <cell r="AE7">
            <v>167118.98771342388</v>
          </cell>
        </row>
        <row r="8">
          <cell r="A8">
            <v>524</v>
          </cell>
          <cell r="B8" t="str">
            <v>Powys</v>
          </cell>
          <cell r="C8" t="str">
            <v>Stock</v>
          </cell>
          <cell r="D8" t="str">
            <v>Pop</v>
          </cell>
          <cell r="E8" t="str">
            <v>Total</v>
          </cell>
          <cell r="F8">
            <v>133071</v>
          </cell>
          <cell r="G8">
            <v>133382.11295050706</v>
          </cell>
          <cell r="H8">
            <v>133715.244644808</v>
          </cell>
          <cell r="I8">
            <v>134061.46232668342</v>
          </cell>
          <cell r="J8">
            <v>134419.2273064731</v>
          </cell>
          <cell r="K8">
            <v>134777.24060701783</v>
          </cell>
          <cell r="L8">
            <v>135133.45410289071</v>
          </cell>
          <cell r="M8">
            <v>135482.38853485766</v>
          </cell>
          <cell r="N8">
            <v>135817.48174884217</v>
          </cell>
          <cell r="O8">
            <v>136141.22584533368</v>
          </cell>
          <cell r="P8">
            <v>136447.54907456102</v>
          </cell>
          <cell r="Q8">
            <v>136732.00379798104</v>
          </cell>
          <cell r="R8">
            <v>136991.72995056162</v>
          </cell>
          <cell r="S8">
            <v>137225.10686436942</v>
          </cell>
          <cell r="T8">
            <v>137432.50196948982</v>
          </cell>
          <cell r="U8">
            <v>137610.99281697636</v>
          </cell>
          <cell r="V8">
            <v>137759.24873625283</v>
          </cell>
          <cell r="W8">
            <v>137876.25643071215</v>
          </cell>
          <cell r="X8">
            <v>137960.12316920218</v>
          </cell>
          <cell r="Y8">
            <v>138011.04646659896</v>
          </cell>
          <cell r="Z8">
            <v>138029.08726850804</v>
          </cell>
          <cell r="AA8">
            <v>138019.94831382058</v>
          </cell>
          <cell r="AB8">
            <v>137981.86455024578</v>
          </cell>
          <cell r="AC8">
            <v>137913.43628701475</v>
          </cell>
          <cell r="AD8">
            <v>137820.81549146632</v>
          </cell>
          <cell r="AE8">
            <v>137711.5493948806</v>
          </cell>
        </row>
        <row r="9">
          <cell r="A9">
            <v>526</v>
          </cell>
          <cell r="B9" t="str">
            <v>Cere</v>
          </cell>
          <cell r="C9" t="str">
            <v>Stock</v>
          </cell>
          <cell r="D9" t="str">
            <v>Pop</v>
          </cell>
          <cell r="E9" t="str">
            <v>Total</v>
          </cell>
          <cell r="F9">
            <v>75293</v>
          </cell>
          <cell r="G9">
            <v>75445.702652652195</v>
          </cell>
          <cell r="H9">
            <v>75613.962143842815</v>
          </cell>
          <cell r="I9">
            <v>75799.145662609269</v>
          </cell>
          <cell r="J9">
            <v>75998.609183637935</v>
          </cell>
          <cell r="K9">
            <v>76210.08335799507</v>
          </cell>
          <cell r="L9">
            <v>76431.046344707487</v>
          </cell>
          <cell r="M9">
            <v>76662.978645854819</v>
          </cell>
          <cell r="N9">
            <v>76905.592165014852</v>
          </cell>
          <cell r="O9">
            <v>77161.150368885661</v>
          </cell>
          <cell r="P9">
            <v>77421.32122456131</v>
          </cell>
          <cell r="Q9">
            <v>77687.281325535936</v>
          </cell>
          <cell r="R9">
            <v>77956.901500265143</v>
          </cell>
          <cell r="S9">
            <v>78228.558601042314</v>
          </cell>
          <cell r="T9">
            <v>78499.234144948743</v>
          </cell>
          <cell r="U9">
            <v>78763.87061367507</v>
          </cell>
          <cell r="V9">
            <v>79022.711701939494</v>
          </cell>
          <cell r="W9">
            <v>79272.695667367661</v>
          </cell>
          <cell r="X9">
            <v>79512.791721917383</v>
          </cell>
          <cell r="Y9">
            <v>79744.188739223202</v>
          </cell>
          <cell r="Z9">
            <v>79962.76675746926</v>
          </cell>
          <cell r="AA9">
            <v>80173.099845700504</v>
          </cell>
          <cell r="AB9">
            <v>80373.995878861082</v>
          </cell>
          <cell r="AC9">
            <v>80567.697697138283</v>
          </cell>
          <cell r="AD9">
            <v>80755.018955268315</v>
          </cell>
          <cell r="AE9">
            <v>80938.431701242633</v>
          </cell>
        </row>
        <row r="10">
          <cell r="A10">
            <v>528</v>
          </cell>
          <cell r="B10" t="str">
            <v>Pemb</v>
          </cell>
          <cell r="C10" t="str">
            <v>Stock</v>
          </cell>
          <cell r="D10" t="str">
            <v>Pop</v>
          </cell>
          <cell r="E10" t="str">
            <v>Total</v>
          </cell>
          <cell r="F10">
            <v>122613</v>
          </cell>
          <cell r="G10">
            <v>122932.73947251118</v>
          </cell>
          <cell r="H10">
            <v>123288.86076442427</v>
          </cell>
          <cell r="I10">
            <v>123670.30508912777</v>
          </cell>
          <cell r="J10">
            <v>124068.4544597083</v>
          </cell>
          <cell r="K10">
            <v>124472.00402155142</v>
          </cell>
          <cell r="L10">
            <v>124872.12556125932</v>
          </cell>
          <cell r="M10">
            <v>125262.80610423358</v>
          </cell>
          <cell r="N10">
            <v>125643.28177810881</v>
          </cell>
          <cell r="O10">
            <v>126007.74177402048</v>
          </cell>
          <cell r="P10">
            <v>126352.67676381582</v>
          </cell>
          <cell r="Q10">
            <v>126676.87216477015</v>
          </cell>
          <cell r="R10">
            <v>126978.64704052618</v>
          </cell>
          <cell r="S10">
            <v>127254.41817689675</v>
          </cell>
          <cell r="T10">
            <v>127508.54793292185</v>
          </cell>
          <cell r="U10">
            <v>127739.96241635422</v>
          </cell>
          <cell r="V10">
            <v>127948.50228568939</v>
          </cell>
          <cell r="W10">
            <v>128139.2122694834</v>
          </cell>
          <cell r="X10">
            <v>128308.26094257468</v>
          </cell>
          <cell r="Y10">
            <v>128460.59406114893</v>
          </cell>
          <cell r="Z10">
            <v>128600.49670672265</v>
          </cell>
          <cell r="AA10">
            <v>128727.53800350886</v>
          </cell>
          <cell r="AB10">
            <v>128841.14054370347</v>
          </cell>
          <cell r="AC10">
            <v>128946.11123371687</v>
          </cell>
          <cell r="AD10">
            <v>129045.95426833059</v>
          </cell>
          <cell r="AE10">
            <v>129143.86346902487</v>
          </cell>
        </row>
        <row r="11">
          <cell r="A11">
            <v>530</v>
          </cell>
          <cell r="B11" t="str">
            <v>Carm</v>
          </cell>
          <cell r="C11" t="str">
            <v>Stock</v>
          </cell>
          <cell r="D11" t="str">
            <v>Pop</v>
          </cell>
          <cell r="E11" t="str">
            <v>Total</v>
          </cell>
          <cell r="F11">
            <v>183961</v>
          </cell>
          <cell r="G11">
            <v>184888.28686530009</v>
          </cell>
          <cell r="H11">
            <v>185885.14750463911</v>
          </cell>
          <cell r="I11">
            <v>186935.46335426025</v>
          </cell>
          <cell r="J11">
            <v>188026.59972201224</v>
          </cell>
          <cell r="K11">
            <v>189143.22370974961</v>
          </cell>
          <cell r="L11">
            <v>190270.76667454399</v>
          </cell>
          <cell r="M11">
            <v>191399.97228140649</v>
          </cell>
          <cell r="N11">
            <v>192522.80057549954</v>
          </cell>
          <cell r="O11">
            <v>193636.95442951165</v>
          </cell>
          <cell r="P11">
            <v>194738.85889951437</v>
          </cell>
          <cell r="Q11">
            <v>195822.11997164472</v>
          </cell>
          <cell r="R11">
            <v>196885.48009279103</v>
          </cell>
          <cell r="S11">
            <v>197931.7582973208</v>
          </cell>
          <cell r="T11">
            <v>198956.33188759652</v>
          </cell>
          <cell r="U11">
            <v>199961.06418005534</v>
          </cell>
          <cell r="V11">
            <v>200943.93170598982</v>
          </cell>
          <cell r="W11">
            <v>201905.74532472881</v>
          </cell>
          <cell r="X11">
            <v>202846.85466343688</v>
          </cell>
          <cell r="Y11">
            <v>203770.32219578291</v>
          </cell>
          <cell r="Z11">
            <v>204679.81192640078</v>
          </cell>
          <cell r="AA11">
            <v>205574.3176007662</v>
          </cell>
          <cell r="AB11">
            <v>206458.35079153356</v>
          </cell>
          <cell r="AC11">
            <v>207335.53470170361</v>
          </cell>
          <cell r="AD11">
            <v>208212.32616576168</v>
          </cell>
          <cell r="AE11">
            <v>209094.46665022837</v>
          </cell>
        </row>
        <row r="12">
          <cell r="A12">
            <v>532</v>
          </cell>
          <cell r="B12" t="str">
            <v>Swan</v>
          </cell>
          <cell r="C12" t="str">
            <v>Stock</v>
          </cell>
          <cell r="D12" t="str">
            <v>Pop</v>
          </cell>
          <cell r="E12" t="str">
            <v>Total</v>
          </cell>
          <cell r="F12">
            <v>238691</v>
          </cell>
          <cell r="G12">
            <v>239936.3861271358</v>
          </cell>
          <cell r="H12">
            <v>241270.61508537197</v>
          </cell>
          <cell r="I12">
            <v>242677.99516722711</v>
          </cell>
          <cell r="J12">
            <v>244141.65677577429</v>
          </cell>
          <cell r="K12">
            <v>245646.29932807843</v>
          </cell>
          <cell r="L12">
            <v>247175.46955721948</v>
          </cell>
          <cell r="M12">
            <v>248714.28063754062</v>
          </cell>
          <cell r="N12">
            <v>250257.9378028271</v>
          </cell>
          <cell r="O12">
            <v>251807.2699588621</v>
          </cell>
          <cell r="P12">
            <v>253357.69473125765</v>
          </cell>
          <cell r="Q12">
            <v>254909.72775733346</v>
          </cell>
          <cell r="R12">
            <v>256460.23413983913</v>
          </cell>
          <cell r="S12">
            <v>258005.32796137605</v>
          </cell>
          <cell r="T12">
            <v>259544.38077235382</v>
          </cell>
          <cell r="U12">
            <v>261075.4379384089</v>
          </cell>
          <cell r="V12">
            <v>262594.36850343464</v>
          </cell>
          <cell r="W12">
            <v>264101.63955506863</v>
          </cell>
          <cell r="X12">
            <v>265594.30679683719</v>
          </cell>
          <cell r="Y12">
            <v>267070.8005951746</v>
          </cell>
          <cell r="Z12">
            <v>268535.02181314299</v>
          </cell>
          <cell r="AA12">
            <v>269991.44948066678</v>
          </cell>
          <cell r="AB12">
            <v>271438.6875049076</v>
          </cell>
          <cell r="AC12">
            <v>272877.97273914848</v>
          </cell>
          <cell r="AD12">
            <v>274314.40247644013</v>
          </cell>
          <cell r="AE12">
            <v>275751.60190616664</v>
          </cell>
        </row>
        <row r="13">
          <cell r="A13">
            <v>534</v>
          </cell>
          <cell r="B13" t="str">
            <v>NPT</v>
          </cell>
          <cell r="C13" t="str">
            <v>Stock</v>
          </cell>
          <cell r="D13" t="str">
            <v>Pop</v>
          </cell>
          <cell r="E13" t="str">
            <v>Total</v>
          </cell>
          <cell r="F13">
            <v>139880</v>
          </cell>
          <cell r="G13">
            <v>140081.09579366312</v>
          </cell>
          <cell r="H13">
            <v>140333.32969595245</v>
          </cell>
          <cell r="I13">
            <v>140625.56233689049</v>
          </cell>
          <cell r="J13">
            <v>140947.08703729228</v>
          </cell>
          <cell r="K13">
            <v>141282.5987977208</v>
          </cell>
          <cell r="L13">
            <v>141621.41057282945</v>
          </cell>
          <cell r="M13">
            <v>141949.77263181686</v>
          </cell>
          <cell r="N13">
            <v>142264.61070124918</v>
          </cell>
          <cell r="O13">
            <v>142564.2100146178</v>
          </cell>
          <cell r="P13">
            <v>142845.69328767143</v>
          </cell>
          <cell r="Q13">
            <v>143107.02940558118</v>
          </cell>
          <cell r="R13">
            <v>143351.39560091301</v>
          </cell>
          <cell r="S13">
            <v>143581.48860082796</v>
          </cell>
          <cell r="T13">
            <v>143797.27939112985</v>
          </cell>
          <cell r="U13">
            <v>143998.88490979516</v>
          </cell>
          <cell r="V13">
            <v>144186.42717691627</v>
          </cell>
          <cell r="W13">
            <v>144358.48068480977</v>
          </cell>
          <cell r="X13">
            <v>144515.18538818002</v>
          </cell>
          <cell r="Y13">
            <v>144661.52074261036</v>
          </cell>
          <cell r="Z13">
            <v>144801.2298633598</v>
          </cell>
          <cell r="AA13">
            <v>144937.07456679753</v>
          </cell>
          <cell r="AB13">
            <v>145070.91215447904</v>
          </cell>
          <cell r="AC13">
            <v>145204.90760674453</v>
          </cell>
          <cell r="AD13">
            <v>145343.76015542695</v>
          </cell>
          <cell r="AE13">
            <v>145488.36579850464</v>
          </cell>
        </row>
        <row r="14">
          <cell r="A14">
            <v>536</v>
          </cell>
          <cell r="B14" t="str">
            <v>Brid</v>
          </cell>
          <cell r="C14" t="str">
            <v>Stock</v>
          </cell>
          <cell r="D14" t="str">
            <v>Pop</v>
          </cell>
          <cell r="E14" t="str">
            <v>Total</v>
          </cell>
          <cell r="F14">
            <v>139410</v>
          </cell>
          <cell r="G14">
            <v>140141.05402699398</v>
          </cell>
          <cell r="H14">
            <v>140898.0174404241</v>
          </cell>
          <cell r="I14">
            <v>141674.92401397167</v>
          </cell>
          <cell r="J14">
            <v>142460.83928176475</v>
          </cell>
          <cell r="K14">
            <v>143246.66824208718</v>
          </cell>
          <cell r="L14">
            <v>144023.56212476216</v>
          </cell>
          <cell r="M14">
            <v>144778.74523819095</v>
          </cell>
          <cell r="N14">
            <v>145515.60099011267</v>
          </cell>
          <cell r="O14">
            <v>146229.53367789334</v>
          </cell>
          <cell r="P14">
            <v>146916.02611600113</v>
          </cell>
          <cell r="Q14">
            <v>147572.7331419184</v>
          </cell>
          <cell r="R14">
            <v>148202.18475887956</v>
          </cell>
          <cell r="S14">
            <v>148808.56060588098</v>
          </cell>
          <cell r="T14">
            <v>149387.028622582</v>
          </cell>
          <cell r="U14">
            <v>149936.29640770381</v>
          </cell>
          <cell r="V14">
            <v>150461.041382967</v>
          </cell>
          <cell r="W14">
            <v>150960.85298915452</v>
          </cell>
          <cell r="X14">
            <v>151438.237323165</v>
          </cell>
          <cell r="Y14">
            <v>151896.76840937091</v>
          </cell>
          <cell r="Z14">
            <v>152343.25810896623</v>
          </cell>
          <cell r="AA14">
            <v>152782.56375190738</v>
          </cell>
          <cell r="AB14">
            <v>153219.12847044901</v>
          </cell>
          <cell r="AC14">
            <v>153655.62545008835</v>
          </cell>
          <cell r="AD14">
            <v>154091.66960723468</v>
          </cell>
          <cell r="AE14">
            <v>154526.92850274188</v>
          </cell>
        </row>
        <row r="15">
          <cell r="A15">
            <v>538</v>
          </cell>
          <cell r="B15" t="str">
            <v>Vale</v>
          </cell>
          <cell r="C15" t="str">
            <v>Stock</v>
          </cell>
          <cell r="D15" t="str">
            <v>Pop</v>
          </cell>
          <cell r="E15" t="str">
            <v>Total</v>
          </cell>
          <cell r="F15">
            <v>126679</v>
          </cell>
          <cell r="G15">
            <v>127137.6733102109</v>
          </cell>
          <cell r="H15">
            <v>127619.7221053113</v>
          </cell>
          <cell r="I15">
            <v>128117.05259337841</v>
          </cell>
          <cell r="J15">
            <v>128621.63577331754</v>
          </cell>
          <cell r="K15">
            <v>129126.82538303736</v>
          </cell>
          <cell r="L15">
            <v>129626.68471004418</v>
          </cell>
          <cell r="M15">
            <v>130118.56405849315</v>
          </cell>
          <cell r="N15">
            <v>130599.77228372658</v>
          </cell>
          <cell r="O15">
            <v>131068.19115911816</v>
          </cell>
          <cell r="P15">
            <v>131521.8557160832</v>
          </cell>
          <cell r="Q15">
            <v>131961.35215567122</v>
          </cell>
          <cell r="R15">
            <v>132387.22484894682</v>
          </cell>
          <cell r="S15">
            <v>132803.7071447139</v>
          </cell>
          <cell r="T15">
            <v>133211.37855047494</v>
          </cell>
          <cell r="U15">
            <v>133606.1753397529</v>
          </cell>
          <cell r="V15">
            <v>133985.78065512239</v>
          </cell>
          <cell r="W15">
            <v>134350.14971164783</v>
          </cell>
          <cell r="X15">
            <v>134695.7969891658</v>
          </cell>
          <cell r="Y15">
            <v>135023.67965177915</v>
          </cell>
          <cell r="Z15">
            <v>135330.97684749827</v>
          </cell>
          <cell r="AA15">
            <v>135618.72887009787</v>
          </cell>
          <cell r="AB15">
            <v>135889.32014047337</v>
          </cell>
          <cell r="AC15">
            <v>136146.79601818911</v>
          </cell>
          <cell r="AD15">
            <v>136394.68823781417</v>
          </cell>
          <cell r="AE15">
            <v>136631.69376190461</v>
          </cell>
        </row>
        <row r="16">
          <cell r="A16">
            <v>540</v>
          </cell>
          <cell r="B16" t="str">
            <v>RCT</v>
          </cell>
          <cell r="C16" t="str">
            <v>Stock</v>
          </cell>
          <cell r="D16" t="str">
            <v>Pop</v>
          </cell>
          <cell r="E16" t="str">
            <v>Total</v>
          </cell>
          <cell r="F16">
            <v>234373</v>
          </cell>
          <cell r="G16">
            <v>234647.89785122673</v>
          </cell>
          <cell r="H16">
            <v>234992.11680933108</v>
          </cell>
          <cell r="I16">
            <v>235390.58013071041</v>
          </cell>
          <cell r="J16">
            <v>235825.9443019185</v>
          </cell>
          <cell r="K16">
            <v>236274.63329364901</v>
          </cell>
          <cell r="L16">
            <v>236720.71851335326</v>
          </cell>
          <cell r="M16">
            <v>237150.49632071637</v>
          </cell>
          <cell r="N16">
            <v>237556.37247708425</v>
          </cell>
          <cell r="O16">
            <v>237935.37206544456</v>
          </cell>
          <cell r="P16">
            <v>238286.66105807252</v>
          </cell>
          <cell r="Q16">
            <v>238605.0678746778</v>
          </cell>
          <cell r="R16">
            <v>238894.45401177878</v>
          </cell>
          <cell r="S16">
            <v>239161.50089914759</v>
          </cell>
          <cell r="T16">
            <v>239405.23858791185</v>
          </cell>
          <cell r="U16">
            <v>239628.19017590446</v>
          </cell>
          <cell r="V16">
            <v>239831.95237306223</v>
          </cell>
          <cell r="W16">
            <v>240020.10457429005</v>
          </cell>
          <cell r="X16">
            <v>240192.06908786489</v>
          </cell>
          <cell r="Y16">
            <v>240352.16862571269</v>
          </cell>
          <cell r="Z16">
            <v>240507.6199915641</v>
          </cell>
          <cell r="AA16">
            <v>240658.89674007427</v>
          </cell>
          <cell r="AB16">
            <v>240808.1800638136</v>
          </cell>
          <cell r="AC16">
            <v>240961.27046833676</v>
          </cell>
          <cell r="AD16">
            <v>241125.1551680741</v>
          </cell>
          <cell r="AE16">
            <v>241298.55436829742</v>
          </cell>
        </row>
        <row r="17">
          <cell r="A17">
            <v>542</v>
          </cell>
          <cell r="B17" t="str">
            <v>Merth</v>
          </cell>
          <cell r="C17" t="str">
            <v>Stock</v>
          </cell>
          <cell r="D17" t="str">
            <v>Pop</v>
          </cell>
          <cell r="E17" t="str">
            <v>Total</v>
          </cell>
          <cell r="F17">
            <v>58851</v>
          </cell>
          <cell r="G17">
            <v>59079.265035779674</v>
          </cell>
          <cell r="H17">
            <v>59332.364012970909</v>
          </cell>
          <cell r="I17">
            <v>59604.376254543276</v>
          </cell>
          <cell r="J17">
            <v>59889.763747991703</v>
          </cell>
          <cell r="K17">
            <v>60179.916627925682</v>
          </cell>
          <cell r="L17">
            <v>60469.02002460714</v>
          </cell>
          <cell r="M17">
            <v>60749.589372670176</v>
          </cell>
          <cell r="N17">
            <v>61020.264194926276</v>
          </cell>
          <cell r="O17">
            <v>61281.090584271922</v>
          </cell>
          <cell r="P17">
            <v>61525.927861821161</v>
          </cell>
          <cell r="Q17">
            <v>61754.679485312423</v>
          </cell>
          <cell r="R17">
            <v>61968.027591457881</v>
          </cell>
          <cell r="S17">
            <v>62170.351400169871</v>
          </cell>
          <cell r="T17">
            <v>62361.450622653334</v>
          </cell>
          <cell r="U17">
            <v>62540.266737715552</v>
          </cell>
          <cell r="V17">
            <v>62707.107908955091</v>
          </cell>
          <cell r="W17">
            <v>62864.375616015059</v>
          </cell>
          <cell r="X17">
            <v>63012.522172022756</v>
          </cell>
          <cell r="Y17">
            <v>63151.982930605926</v>
          </cell>
          <cell r="Z17">
            <v>63284.907384903381</v>
          </cell>
          <cell r="AA17">
            <v>63412.874929981444</v>
          </cell>
          <cell r="AB17">
            <v>63539.089682166152</v>
          </cell>
          <cell r="AC17">
            <v>63663.0467883163</v>
          </cell>
          <cell r="AD17">
            <v>63786.994485931151</v>
          </cell>
          <cell r="AE17">
            <v>63911.764247152816</v>
          </cell>
        </row>
        <row r="18">
          <cell r="A18">
            <v>544</v>
          </cell>
          <cell r="B18" t="str">
            <v>Caer</v>
          </cell>
          <cell r="C18" t="str">
            <v>Stock</v>
          </cell>
          <cell r="D18" t="str">
            <v>Pop</v>
          </cell>
          <cell r="E18" t="str">
            <v>Total</v>
          </cell>
          <cell r="F18">
            <v>178782</v>
          </cell>
          <cell r="G18">
            <v>179211.94211361391</v>
          </cell>
          <cell r="H18">
            <v>179693.23373664101</v>
          </cell>
          <cell r="I18">
            <v>180212.41671794027</v>
          </cell>
          <cell r="J18">
            <v>180751.269027634</v>
          </cell>
          <cell r="K18">
            <v>181291.76868748301</v>
          </cell>
          <cell r="L18">
            <v>181819.67038698954</v>
          </cell>
          <cell r="M18">
            <v>182323.57060164816</v>
          </cell>
          <cell r="N18">
            <v>182798.06989440197</v>
          </cell>
          <cell r="O18">
            <v>183241.30631591528</v>
          </cell>
          <cell r="P18">
            <v>183647.4062814831</v>
          </cell>
          <cell r="Q18">
            <v>184017.81668385005</v>
          </cell>
          <cell r="R18">
            <v>184357.25374142753</v>
          </cell>
          <cell r="S18">
            <v>184665.45788637543</v>
          </cell>
          <cell r="T18">
            <v>184944.60437062613</v>
          </cell>
          <cell r="U18">
            <v>185200.50069195282</v>
          </cell>
          <cell r="V18">
            <v>185434.60993511992</v>
          </cell>
          <cell r="W18">
            <v>185646.97938804774</v>
          </cell>
          <cell r="X18">
            <v>185835.71925641969</v>
          </cell>
          <cell r="Y18">
            <v>186002.38591370644</v>
          </cell>
          <cell r="Z18">
            <v>186152.97922708219</v>
          </cell>
          <cell r="AA18">
            <v>186285.24435197454</v>
          </cell>
          <cell r="AB18">
            <v>186403.65659024651</v>
          </cell>
          <cell r="AC18">
            <v>186511.88626275607</v>
          </cell>
          <cell r="AD18">
            <v>186612.39745851187</v>
          </cell>
          <cell r="AE18">
            <v>186707.89576022324</v>
          </cell>
        </row>
        <row r="19">
          <cell r="A19">
            <v>545</v>
          </cell>
          <cell r="B19" t="str">
            <v>Blae</v>
          </cell>
          <cell r="C19" t="str">
            <v>Stock</v>
          </cell>
          <cell r="D19" t="str">
            <v>Pop</v>
          </cell>
          <cell r="E19" t="str">
            <v>Total</v>
          </cell>
          <cell r="F19">
            <v>69812</v>
          </cell>
          <cell r="G19">
            <v>69684.309908304829</v>
          </cell>
          <cell r="H19">
            <v>69590.655941420177</v>
          </cell>
          <cell r="I19">
            <v>69522.391981979119</v>
          </cell>
          <cell r="J19">
            <v>69475.14903740873</v>
          </cell>
          <cell r="K19">
            <v>69436.356536174746</v>
          </cell>
          <cell r="L19">
            <v>69402.928809622375</v>
          </cell>
          <cell r="M19">
            <v>69364.150652549477</v>
          </cell>
          <cell r="N19">
            <v>69319.11824349589</v>
          </cell>
          <cell r="O19">
            <v>69264.743099362837</v>
          </cell>
          <cell r="P19">
            <v>69198.540387272762</v>
          </cell>
          <cell r="Q19">
            <v>69118.693492904145</v>
          </cell>
          <cell r="R19">
            <v>69023.795550935232</v>
          </cell>
          <cell r="S19">
            <v>68914.740349459622</v>
          </cell>
          <cell r="T19">
            <v>68792.912774295488</v>
          </cell>
          <cell r="U19">
            <v>68659.596757496111</v>
          </cell>
          <cell r="V19">
            <v>68514.771050887342</v>
          </cell>
          <cell r="W19">
            <v>68358.410861689656</v>
          </cell>
          <cell r="X19">
            <v>68190.630007892731</v>
          </cell>
          <cell r="Y19">
            <v>68013.289112823317</v>
          </cell>
          <cell r="Z19">
            <v>67826.541108312827</v>
          </cell>
          <cell r="AA19">
            <v>67632.692654804021</v>
          </cell>
          <cell r="AB19">
            <v>67433.327000984034</v>
          </cell>
          <cell r="AC19">
            <v>67232.738313528782</v>
          </cell>
          <cell r="AD19">
            <v>67033.322611300289</v>
          </cell>
          <cell r="AE19">
            <v>66836.166337471834</v>
          </cell>
        </row>
        <row r="20">
          <cell r="A20">
            <v>546</v>
          </cell>
          <cell r="B20" t="str">
            <v>Torf</v>
          </cell>
          <cell r="C20" t="str">
            <v>Stock</v>
          </cell>
          <cell r="D20" t="str">
            <v>Pop</v>
          </cell>
          <cell r="E20" t="str">
            <v>Total</v>
          </cell>
          <cell r="F20">
            <v>91190</v>
          </cell>
          <cell r="G20">
            <v>91326.173209470377</v>
          </cell>
          <cell r="H20">
            <v>91497.178529206809</v>
          </cell>
          <cell r="I20">
            <v>91698.189328407403</v>
          </cell>
          <cell r="J20">
            <v>91920.952026894054</v>
          </cell>
          <cell r="K20">
            <v>92153.488279409314</v>
          </cell>
          <cell r="L20">
            <v>92387.104654494848</v>
          </cell>
          <cell r="M20">
            <v>92613.407859168467</v>
          </cell>
          <cell r="N20">
            <v>92831.553512685263</v>
          </cell>
          <cell r="O20">
            <v>93038.505751412886</v>
          </cell>
          <cell r="P20">
            <v>93230.556421731366</v>
          </cell>
          <cell r="Q20">
            <v>93402.153270640163</v>
          </cell>
          <cell r="R20">
            <v>93558.860721806297</v>
          </cell>
          <cell r="S20">
            <v>93696.958008030982</v>
          </cell>
          <cell r="T20">
            <v>93820.009038321921</v>
          </cell>
          <cell r="U20">
            <v>93927.941290623072</v>
          </cell>
          <cell r="V20">
            <v>94022.669855296117</v>
          </cell>
          <cell r="W20">
            <v>94103.864461261619</v>
          </cell>
          <cell r="X20">
            <v>94168.564228553005</v>
          </cell>
          <cell r="Y20">
            <v>94222.438181274687</v>
          </cell>
          <cell r="Z20">
            <v>94268.279930977893</v>
          </cell>
          <cell r="AA20">
            <v>94308.604970790213</v>
          </cell>
          <cell r="AB20">
            <v>94347.278414494023</v>
          </cell>
          <cell r="AC20">
            <v>94385.472874402287</v>
          </cell>
          <cell r="AD20">
            <v>94428.430778702532</v>
          </cell>
          <cell r="AE20">
            <v>94474.616865732009</v>
          </cell>
        </row>
        <row r="21">
          <cell r="A21">
            <v>548</v>
          </cell>
          <cell r="B21" t="str">
            <v>Monm</v>
          </cell>
          <cell r="C21" t="str">
            <v>Stock</v>
          </cell>
          <cell r="D21" t="str">
            <v>Pop</v>
          </cell>
          <cell r="E21" t="str">
            <v>Total</v>
          </cell>
          <cell r="F21">
            <v>91508</v>
          </cell>
          <cell r="G21">
            <v>91623.799475006206</v>
          </cell>
          <cell r="H21">
            <v>91749.623504591262</v>
          </cell>
          <cell r="I21">
            <v>91876.924151225641</v>
          </cell>
          <cell r="J21">
            <v>92005.904950902463</v>
          </cell>
          <cell r="K21">
            <v>92133.624630740655</v>
          </cell>
          <cell r="L21">
            <v>92255.012295821536</v>
          </cell>
          <cell r="M21">
            <v>92371.775561155198</v>
          </cell>
          <cell r="N21">
            <v>92482.172867249174</v>
          </cell>
          <cell r="O21">
            <v>92585.360759550575</v>
          </cell>
          <cell r="P21">
            <v>92680.411872837067</v>
          </cell>
          <cell r="Q21">
            <v>92765.975728687394</v>
          </cell>
          <cell r="R21">
            <v>92840.986970649508</v>
          </cell>
          <cell r="S21">
            <v>92902.72001928286</v>
          </cell>
          <cell r="T21">
            <v>92950.594893714529</v>
          </cell>
          <cell r="U21">
            <v>92985.390914849573</v>
          </cell>
          <cell r="V21">
            <v>93003.875215553169</v>
          </cell>
          <cell r="W21">
            <v>93005.061895917679</v>
          </cell>
          <cell r="X21">
            <v>92985.926945682353</v>
          </cell>
          <cell r="Y21">
            <v>92946.511068118591</v>
          </cell>
          <cell r="Z21">
            <v>92885.452811011593</v>
          </cell>
          <cell r="AA21">
            <v>92803.558859630342</v>
          </cell>
          <cell r="AB21">
            <v>92699.804925582139</v>
          </cell>
          <cell r="AC21">
            <v>92575.752845797469</v>
          </cell>
          <cell r="AD21">
            <v>92436.659086027488</v>
          </cell>
          <cell r="AE21">
            <v>92285.459990629271</v>
          </cell>
        </row>
        <row r="22">
          <cell r="A22">
            <v>550</v>
          </cell>
          <cell r="B22" t="str">
            <v>Newp</v>
          </cell>
          <cell r="C22" t="str">
            <v>Stock</v>
          </cell>
          <cell r="D22" t="str">
            <v>Pop</v>
          </cell>
          <cell r="E22" t="str">
            <v>Total</v>
          </cell>
          <cell r="F22">
            <v>145785</v>
          </cell>
          <cell r="G22">
            <v>146689.86240239852</v>
          </cell>
          <cell r="H22">
            <v>147671.19945421082</v>
          </cell>
          <cell r="I22">
            <v>148718.33196041925</v>
          </cell>
          <cell r="J22">
            <v>149818.56944174509</v>
          </cell>
          <cell r="K22">
            <v>150956.41531678417</v>
          </cell>
          <cell r="L22">
            <v>152121.32779010254</v>
          </cell>
          <cell r="M22">
            <v>153300.31936036653</v>
          </cell>
          <cell r="N22">
            <v>154492.70683093753</v>
          </cell>
          <cell r="O22">
            <v>155696.04536252719</v>
          </cell>
          <cell r="P22">
            <v>156900.03556960408</v>
          </cell>
          <cell r="Q22">
            <v>158104.62348127001</v>
          </cell>
          <cell r="R22">
            <v>159313.87682729957</v>
          </cell>
          <cell r="S22">
            <v>160526.08456535943</v>
          </cell>
          <cell r="T22">
            <v>161740.73362943355</v>
          </cell>
          <cell r="U22">
            <v>162953.31312820403</v>
          </cell>
          <cell r="V22">
            <v>164159.27310920128</v>
          </cell>
          <cell r="W22">
            <v>165360.82659251138</v>
          </cell>
          <cell r="X22">
            <v>166559.7268161113</v>
          </cell>
          <cell r="Y22">
            <v>167757.38050986343</v>
          </cell>
          <cell r="Z22">
            <v>168954.47906350961</v>
          </cell>
          <cell r="AA22">
            <v>170151.69968409307</v>
          </cell>
          <cell r="AB22">
            <v>171348.99914690913</v>
          </cell>
          <cell r="AC22">
            <v>172552.41189633834</v>
          </cell>
          <cell r="AD22">
            <v>173764.14718567536</v>
          </cell>
          <cell r="AE22">
            <v>174990.85829166154</v>
          </cell>
        </row>
        <row r="23">
          <cell r="A23">
            <v>552</v>
          </cell>
          <cell r="B23" t="str">
            <v>Card</v>
          </cell>
          <cell r="C23" t="str">
            <v>Stock</v>
          </cell>
          <cell r="D23" t="str">
            <v>Pop</v>
          </cell>
          <cell r="E23" t="str">
            <v>Total</v>
          </cell>
          <cell r="F23">
            <v>345442</v>
          </cell>
          <cell r="G23">
            <v>349536.24414121057</v>
          </cell>
          <cell r="H23">
            <v>353802.121197103</v>
          </cell>
          <cell r="I23">
            <v>358221.08612477599</v>
          </cell>
          <cell r="J23">
            <v>362767.27695066598</v>
          </cell>
          <cell r="K23">
            <v>367400.76538852294</v>
          </cell>
          <cell r="L23">
            <v>372098.55718212016</v>
          </cell>
          <cell r="M23">
            <v>376841.65661158186</v>
          </cell>
          <cell r="N23">
            <v>381627.01835432643</v>
          </cell>
          <cell r="O23">
            <v>386457.71216188854</v>
          </cell>
          <cell r="P23">
            <v>391339.72090740642</v>
          </cell>
          <cell r="Q23">
            <v>396268.42703237786</v>
          </cell>
          <cell r="R23">
            <v>401246.00006592291</v>
          </cell>
          <cell r="S23">
            <v>406280.69676319114</v>
          </cell>
          <cell r="T23">
            <v>411361.79107792635</v>
          </cell>
          <cell r="U23">
            <v>416477.64250651724</v>
          </cell>
          <cell r="V23">
            <v>421617.51762287167</v>
          </cell>
          <cell r="W23">
            <v>426768.78878824617</v>
          </cell>
          <cell r="X23">
            <v>431922.14456812345</v>
          </cell>
          <cell r="Y23">
            <v>437075.70165089646</v>
          </cell>
          <cell r="Z23">
            <v>442230.236092926</v>
          </cell>
          <cell r="AA23">
            <v>447381.96985942119</v>
          </cell>
          <cell r="AB23">
            <v>452536.9050296683</v>
          </cell>
          <cell r="AC23">
            <v>457697.34894218197</v>
          </cell>
          <cell r="AD23">
            <v>462868.54122116626</v>
          </cell>
          <cell r="AE23">
            <v>468060.34187020018</v>
          </cell>
        </row>
      </sheetData>
      <sheetData sheetId="4">
        <row r="24">
          <cell r="A24">
            <v>512</v>
          </cell>
          <cell r="B24" t="str">
            <v>IOA</v>
          </cell>
          <cell r="C24" t="str">
            <v>Stock</v>
          </cell>
          <cell r="D24" t="str">
            <v>Pop</v>
          </cell>
          <cell r="E24" t="str">
            <v>Total</v>
          </cell>
          <cell r="F24">
            <v>69913</v>
          </cell>
          <cell r="G24">
            <v>70087.899540791012</v>
          </cell>
          <cell r="H24">
            <v>70267.317920372283</v>
          </cell>
          <cell r="I24">
            <v>70446.741597303277</v>
          </cell>
          <cell r="J24">
            <v>70622.465969893936</v>
          </cell>
          <cell r="K24">
            <v>70792.602837834129</v>
          </cell>
          <cell r="L24">
            <v>70957.4294641093</v>
          </cell>
          <cell r="M24">
            <v>71108.084591728169</v>
          </cell>
          <cell r="N24">
            <v>71241.617883379367</v>
          </cell>
          <cell r="O24">
            <v>71358.176333570431</v>
          </cell>
          <cell r="P24">
            <v>71455.89146350704</v>
          </cell>
          <cell r="Q24">
            <v>71534.782864257577</v>
          </cell>
          <cell r="R24">
            <v>71593.450805420071</v>
          </cell>
          <cell r="S24">
            <v>71628.062777696949</v>
          </cell>
          <cell r="T24">
            <v>71641.045460643203</v>
          </cell>
          <cell r="U24">
            <v>71636.048238640098</v>
          </cell>
          <cell r="V24">
            <v>71613.078362460059</v>
          </cell>
          <cell r="W24">
            <v>71574.852453861313</v>
          </cell>
          <cell r="X24">
            <v>71522.888081184647</v>
          </cell>
          <cell r="Y24">
            <v>71458.039309350032</v>
          </cell>
          <cell r="Z24">
            <v>71383.607575485177</v>
          </cell>
          <cell r="AA24">
            <v>71304.164273676375</v>
          </cell>
          <cell r="AB24">
            <v>71220.302623686905</v>
          </cell>
          <cell r="AC24">
            <v>71132.047778614942</v>
          </cell>
          <cell r="AD24">
            <v>71040.224473084818</v>
          </cell>
          <cell r="AE24">
            <v>70946.89676369571</v>
          </cell>
        </row>
        <row r="25">
          <cell r="A25">
            <v>514</v>
          </cell>
          <cell r="B25" t="str">
            <v>Gwyn</v>
          </cell>
          <cell r="C25" t="str">
            <v>Stock</v>
          </cell>
          <cell r="D25" t="str">
            <v>Pop</v>
          </cell>
          <cell r="E25" t="str">
            <v>Total</v>
          </cell>
          <cell r="F25">
            <v>121523</v>
          </cell>
          <cell r="G25">
            <v>121873.87300500556</v>
          </cell>
          <cell r="H25">
            <v>122246.76039146888</v>
          </cell>
          <cell r="I25">
            <v>122640.66894022936</v>
          </cell>
          <cell r="J25">
            <v>123056.07180773358</v>
          </cell>
          <cell r="K25">
            <v>123492.58659411214</v>
          </cell>
          <cell r="L25">
            <v>123948.18386815964</v>
          </cell>
          <cell r="M25">
            <v>124420.74311742016</v>
          </cell>
          <cell r="N25">
            <v>124907.39844486781</v>
          </cell>
          <cell r="O25">
            <v>125406.51018748383</v>
          </cell>
          <cell r="P25">
            <v>125917.53784918276</v>
          </cell>
          <cell r="Q25">
            <v>126436.73904135173</v>
          </cell>
          <cell r="R25">
            <v>126960.52453987223</v>
          </cell>
          <cell r="S25">
            <v>127486.27944056105</v>
          </cell>
          <cell r="T25">
            <v>128008.9051578233</v>
          </cell>
          <cell r="U25">
            <v>128527.37857478589</v>
          </cell>
          <cell r="V25">
            <v>129036.42511216916</v>
          </cell>
          <cell r="W25">
            <v>129532.4615815423</v>
          </cell>
          <cell r="X25">
            <v>130015.30693293325</v>
          </cell>
          <cell r="Y25">
            <v>130482.5840647727</v>
          </cell>
          <cell r="Z25">
            <v>130934.19476447764</v>
          </cell>
          <cell r="AA25">
            <v>131370.82282801424</v>
          </cell>
          <cell r="AB25">
            <v>131792.27790065264</v>
          </cell>
          <cell r="AC25">
            <v>132194.97222211634</v>
          </cell>
          <cell r="AD25">
            <v>132580.23010948426</v>
          </cell>
          <cell r="AE25">
            <v>132957.64246009954</v>
          </cell>
        </row>
        <row r="26">
          <cell r="A26">
            <v>516</v>
          </cell>
          <cell r="B26" t="str">
            <v>Conwy</v>
          </cell>
          <cell r="C26" t="str">
            <v>Stock</v>
          </cell>
          <cell r="D26" t="str">
            <v>Pop</v>
          </cell>
          <cell r="E26" t="str">
            <v>Total</v>
          </cell>
          <cell r="F26">
            <v>115326</v>
          </cell>
          <cell r="G26">
            <v>115669.08236800748</v>
          </cell>
          <cell r="H26">
            <v>116019.73929393814</v>
          </cell>
          <cell r="I26">
            <v>116378.00730976218</v>
          </cell>
          <cell r="J26">
            <v>116742.95179896908</v>
          </cell>
          <cell r="K26">
            <v>117108.84234150159</v>
          </cell>
          <cell r="L26">
            <v>117470.0095998083</v>
          </cell>
          <cell r="M26">
            <v>117823.89075318824</v>
          </cell>
          <cell r="N26">
            <v>118164.66618875832</v>
          </cell>
          <cell r="O26">
            <v>118489.78056168785</v>
          </cell>
          <cell r="P26">
            <v>118795.298157774</v>
          </cell>
          <cell r="Q26">
            <v>119079.53013024699</v>
          </cell>
          <cell r="R26">
            <v>119338.78963286504</v>
          </cell>
          <cell r="S26">
            <v>119571.64159194464</v>
          </cell>
          <cell r="T26">
            <v>119776.88518752574</v>
          </cell>
          <cell r="U26">
            <v>119955.17279131501</v>
          </cell>
          <cell r="V26">
            <v>120104.74133780977</v>
          </cell>
          <cell r="W26">
            <v>120230.55571221434</v>
          </cell>
          <cell r="X26">
            <v>120336.05840479406</v>
          </cell>
          <cell r="Y26">
            <v>120421.68202050349</v>
          </cell>
          <cell r="Z26">
            <v>120485.42994926793</v>
          </cell>
          <cell r="AA26">
            <v>120529.51568674487</v>
          </cell>
          <cell r="AB26">
            <v>120554.41240895992</v>
          </cell>
          <cell r="AC26">
            <v>120561.99319401638</v>
          </cell>
          <cell r="AD26">
            <v>120553.78380526452</v>
          </cell>
          <cell r="AE26">
            <v>120529.60388663049</v>
          </cell>
        </row>
        <row r="27">
          <cell r="A27">
            <v>518</v>
          </cell>
          <cell r="B27" t="str">
            <v>Denb</v>
          </cell>
          <cell r="C27" t="str">
            <v>Stock</v>
          </cell>
          <cell r="D27" t="str">
            <v>Pop</v>
          </cell>
          <cell r="E27" t="str">
            <v>Total</v>
          </cell>
          <cell r="F27">
            <v>93919</v>
          </cell>
          <cell r="G27">
            <v>94501.788321832209</v>
          </cell>
          <cell r="H27">
            <v>95097.101408111659</v>
          </cell>
          <cell r="I27">
            <v>95698.240642885765</v>
          </cell>
          <cell r="J27">
            <v>96307.638484833937</v>
          </cell>
          <cell r="K27">
            <v>96920.781655082727</v>
          </cell>
          <cell r="L27">
            <v>97530.899525744855</v>
          </cell>
          <cell r="M27">
            <v>98133.494704512166</v>
          </cell>
          <cell r="N27">
            <v>98724.878572350426</v>
          </cell>
          <cell r="O27">
            <v>99300.027181945305</v>
          </cell>
          <cell r="P27">
            <v>99856.079549855174</v>
          </cell>
          <cell r="Q27">
            <v>100391.24756699883</v>
          </cell>
          <cell r="R27">
            <v>100901.32870602419</v>
          </cell>
          <cell r="S27">
            <v>101384.22869189654</v>
          </cell>
          <cell r="T27">
            <v>101842.07931099662</v>
          </cell>
          <cell r="U27">
            <v>102273.39886117769</v>
          </cell>
          <cell r="V27">
            <v>102678.27405729458</v>
          </cell>
          <cell r="W27">
            <v>103058.33269688615</v>
          </cell>
          <cell r="X27">
            <v>103416.62048719912</v>
          </cell>
          <cell r="Y27">
            <v>103757.22126461954</v>
          </cell>
          <cell r="Z27">
            <v>104081.48122175348</v>
          </cell>
          <cell r="AA27">
            <v>104388.53376009248</v>
          </cell>
          <cell r="AB27">
            <v>104684.09153236033</v>
          </cell>
          <cell r="AC27">
            <v>104965.78258516203</v>
          </cell>
          <cell r="AD27">
            <v>105235.37765644242</v>
          </cell>
          <cell r="AE27">
            <v>105500.50742515273</v>
          </cell>
        </row>
        <row r="28">
          <cell r="A28">
            <v>520</v>
          </cell>
          <cell r="B28" t="str">
            <v>Flint</v>
          </cell>
          <cell r="C28" t="str">
            <v>Stock</v>
          </cell>
          <cell r="D28" t="str">
            <v>Pop</v>
          </cell>
          <cell r="E28" t="str">
            <v>Total</v>
          </cell>
          <cell r="F28">
            <v>152666</v>
          </cell>
          <cell r="G28">
            <v>153055.16873763807</v>
          </cell>
          <cell r="H28">
            <v>153438.34521326085</v>
          </cell>
          <cell r="I28">
            <v>153816.77867075885</v>
          </cell>
          <cell r="J28">
            <v>154186.58237049347</v>
          </cell>
          <cell r="K28">
            <v>154543.06658078579</v>
          </cell>
          <cell r="L28">
            <v>154879.5352143693</v>
          </cell>
          <cell r="M28">
            <v>155190.38012893562</v>
          </cell>
          <cell r="N28">
            <v>155469.16507640682</v>
          </cell>
          <cell r="O28">
            <v>155715.43975073082</v>
          </cell>
          <cell r="P28">
            <v>155927.23748424527</v>
          </cell>
          <cell r="Q28">
            <v>156101.87675120265</v>
          </cell>
          <cell r="R28">
            <v>156238.09723022275</v>
          </cell>
          <cell r="S28">
            <v>156331.81599036726</v>
          </cell>
          <cell r="T28">
            <v>156382.11522175116</v>
          </cell>
          <cell r="U28">
            <v>156390.42050848491</v>
          </cell>
          <cell r="V28">
            <v>156359.2083142107</v>
          </cell>
          <cell r="W28">
            <v>156290.89439788082</v>
          </cell>
          <cell r="X28">
            <v>156187.2638317174</v>
          </cell>
          <cell r="Y28">
            <v>156051.80666146567</v>
          </cell>
          <cell r="Z28">
            <v>155885.48407997494</v>
          </cell>
          <cell r="AA28">
            <v>155691.47961004858</v>
          </cell>
          <cell r="AB28">
            <v>155471.65204809522</v>
          </cell>
          <cell r="AC28">
            <v>155227.90364139571</v>
          </cell>
          <cell r="AD28">
            <v>154963.39032408461</v>
          </cell>
          <cell r="AE28">
            <v>154676.43294809884</v>
          </cell>
        </row>
        <row r="29">
          <cell r="A29">
            <v>522</v>
          </cell>
          <cell r="B29" t="str">
            <v>Wrex</v>
          </cell>
          <cell r="C29" t="str">
            <v>Stock</v>
          </cell>
          <cell r="D29" t="str">
            <v>Pop</v>
          </cell>
          <cell r="E29" t="str">
            <v>Total</v>
          </cell>
          <cell r="F29">
            <v>135070</v>
          </cell>
          <cell r="G29">
            <v>136230.93389002822</v>
          </cell>
          <cell r="H29">
            <v>137401.92341550457</v>
          </cell>
          <cell r="I29">
            <v>138577.25954655863</v>
          </cell>
          <cell r="J29">
            <v>139753.32390957195</v>
          </cell>
          <cell r="K29">
            <v>140923.85985520508</v>
          </cell>
          <cell r="L29">
            <v>142080.61160456628</v>
          </cell>
          <cell r="M29">
            <v>143219.31618287929</v>
          </cell>
          <cell r="N29">
            <v>144338.7315786891</v>
          </cell>
          <cell r="O29">
            <v>145433.86947086078</v>
          </cell>
          <cell r="P29">
            <v>146505.97452902092</v>
          </cell>
          <cell r="Q29">
            <v>147548.35260875936</v>
          </cell>
          <cell r="R29">
            <v>148563.67185963457</v>
          </cell>
          <cell r="S29">
            <v>149551.65116738674</v>
          </cell>
          <cell r="T29">
            <v>150516.13030572416</v>
          </cell>
          <cell r="U29">
            <v>151457.60066460958</v>
          </cell>
          <cell r="V29">
            <v>152376.04059027394</v>
          </cell>
          <cell r="W29">
            <v>153277.91150666645</v>
          </cell>
          <cell r="X29">
            <v>154166.93259110511</v>
          </cell>
          <cell r="Y29">
            <v>155044.11222210425</v>
          </cell>
          <cell r="Z29">
            <v>155912.57760805544</v>
          </cell>
          <cell r="AA29">
            <v>156772.55776503141</v>
          </cell>
          <cell r="AB29">
            <v>157621.88073842559</v>
          </cell>
          <cell r="AC29">
            <v>158465.15908063896</v>
          </cell>
          <cell r="AD29">
            <v>159304.76703806745</v>
          </cell>
          <cell r="AE29">
            <v>160142.63295077835</v>
          </cell>
        </row>
        <row r="30">
          <cell r="A30">
            <v>524</v>
          </cell>
          <cell r="B30" t="str">
            <v>Powys</v>
          </cell>
          <cell r="C30" t="str">
            <v>Stock</v>
          </cell>
          <cell r="D30" t="str">
            <v>Pop</v>
          </cell>
          <cell r="E30" t="str">
            <v>Total</v>
          </cell>
          <cell r="F30">
            <v>133071</v>
          </cell>
          <cell r="G30">
            <v>133707.36421428746</v>
          </cell>
          <cell r="H30">
            <v>134342.92437553432</v>
          </cell>
          <cell r="I30">
            <v>134974.58156826286</v>
          </cell>
          <cell r="J30">
            <v>135605.18698482509</v>
          </cell>
          <cell r="K30">
            <v>136227.7032823296</v>
          </cell>
          <cell r="L30">
            <v>136841.03727505016</v>
          </cell>
          <cell r="M30">
            <v>137441.97329402465</v>
          </cell>
          <cell r="N30">
            <v>138021.97348635056</v>
          </cell>
          <cell r="O30">
            <v>138582.1458940453</v>
          </cell>
          <cell r="P30">
            <v>139116.83077493904</v>
          </cell>
          <cell r="Q30">
            <v>139620.45101083323</v>
          </cell>
          <cell r="R30">
            <v>140087.99190463254</v>
          </cell>
          <cell r="S30">
            <v>140514.92624090446</v>
          </cell>
          <cell r="T30">
            <v>140901.92892194007</v>
          </cell>
          <cell r="U30">
            <v>141246.7296036137</v>
          </cell>
          <cell r="V30">
            <v>141548.12135951166</v>
          </cell>
          <cell r="W30">
            <v>141807.61230158166</v>
          </cell>
          <cell r="X30">
            <v>142027.05415868401</v>
          </cell>
          <cell r="Y30">
            <v>142204.6359142588</v>
          </cell>
          <cell r="Z30">
            <v>142340.62450658329</v>
          </cell>
          <cell r="AA30">
            <v>142441.36044717798</v>
          </cell>
          <cell r="AB30">
            <v>142503.7500535165</v>
          </cell>
          <cell r="AC30">
            <v>142525.05094561592</v>
          </cell>
          <cell r="AD30">
            <v>142510.01272230898</v>
          </cell>
          <cell r="AE30">
            <v>142465.68135458909</v>
          </cell>
        </row>
        <row r="31">
          <cell r="A31">
            <v>526</v>
          </cell>
          <cell r="B31" t="str">
            <v>Cere</v>
          </cell>
          <cell r="C31" t="str">
            <v>Stock</v>
          </cell>
          <cell r="D31" t="str">
            <v>Pop</v>
          </cell>
          <cell r="E31" t="str">
            <v>Total</v>
          </cell>
          <cell r="F31">
            <v>75293</v>
          </cell>
          <cell r="G31">
            <v>75507.732231392263</v>
          </cell>
          <cell r="H31">
            <v>75726.216589448421</v>
          </cell>
          <cell r="I31">
            <v>75952.699517348708</v>
          </cell>
          <cell r="J31">
            <v>76186.022533794676</v>
          </cell>
          <cell r="K31">
            <v>76425.646892367891</v>
          </cell>
          <cell r="L31">
            <v>76668.907565715781</v>
          </cell>
          <cell r="M31">
            <v>76918.020843042948</v>
          </cell>
          <cell r="N31">
            <v>77171.169019560664</v>
          </cell>
          <cell r="O31">
            <v>77429.001370528611</v>
          </cell>
          <cell r="P31">
            <v>77682.683757024584</v>
          </cell>
          <cell r="Q31">
            <v>77932.895140224238</v>
          </cell>
          <cell r="R31">
            <v>78176.187002678824</v>
          </cell>
          <cell r="S31">
            <v>78409.312917507224</v>
          </cell>
          <cell r="T31">
            <v>78629.323336296438</v>
          </cell>
          <cell r="U31">
            <v>78831.652465073697</v>
          </cell>
          <cell r="V31">
            <v>79017.295702449541</v>
          </cell>
          <cell r="W31">
            <v>79184.991385121306</v>
          </cell>
          <cell r="X31">
            <v>79336.144695786454</v>
          </cell>
          <cell r="Y31">
            <v>79471.519218915841</v>
          </cell>
          <cell r="Z31">
            <v>79587.116236834219</v>
          </cell>
          <cell r="AA31">
            <v>79688.78104405936</v>
          </cell>
          <cell r="AB31">
            <v>79775.343816509878</v>
          </cell>
          <cell r="AC31">
            <v>79848.997795534</v>
          </cell>
          <cell r="AD31">
            <v>79909.95398941249</v>
          </cell>
          <cell r="AE31">
            <v>79960.761132353713</v>
          </cell>
        </row>
        <row r="32">
          <cell r="A32">
            <v>528</v>
          </cell>
          <cell r="B32" t="str">
            <v>Pemb</v>
          </cell>
          <cell r="C32" t="str">
            <v>Stock</v>
          </cell>
          <cell r="D32" t="str">
            <v>Pop</v>
          </cell>
          <cell r="E32" t="str">
            <v>Total</v>
          </cell>
          <cell r="F32">
            <v>122613</v>
          </cell>
          <cell r="G32">
            <v>123102.7707510098</v>
          </cell>
          <cell r="H32">
            <v>123597.95740657342</v>
          </cell>
          <cell r="I32">
            <v>124093.7057241452</v>
          </cell>
          <cell r="J32">
            <v>124587.23046374845</v>
          </cell>
          <cell r="K32">
            <v>125072.92847432793</v>
          </cell>
          <cell r="L32">
            <v>125543.86968222604</v>
          </cell>
          <cell r="M32">
            <v>125997.30045596097</v>
          </cell>
          <cell r="N32">
            <v>126431.31158958419</v>
          </cell>
          <cell r="O32">
            <v>126838.34949788639</v>
          </cell>
          <cell r="P32">
            <v>127215.77141623397</v>
          </cell>
          <cell r="Q32">
            <v>127562.70667151996</v>
          </cell>
          <cell r="R32">
            <v>127875.7021341276</v>
          </cell>
          <cell r="S32">
            <v>128148.54448888895</v>
          </cell>
          <cell r="T32">
            <v>128386.25485817235</v>
          </cell>
          <cell r="U32">
            <v>128587.89285345077</v>
          </cell>
          <cell r="V32">
            <v>128753.40428696634</v>
          </cell>
          <cell r="W32">
            <v>128890.46087491016</v>
          </cell>
          <cell r="X32">
            <v>128998.28690924526</v>
          </cell>
          <cell r="Y32">
            <v>129080.02481758443</v>
          </cell>
          <cell r="Z32">
            <v>129140.22863195254</v>
          </cell>
          <cell r="AA32">
            <v>129178.99488286747</v>
          </cell>
          <cell r="AB32">
            <v>129194.54334186831</v>
          </cell>
          <cell r="AC32">
            <v>129190.40503274403</v>
          </cell>
          <cell r="AD32">
            <v>129167.86858601887</v>
          </cell>
          <cell r="AE32">
            <v>129129.61060959705</v>
          </cell>
        </row>
        <row r="33">
          <cell r="A33">
            <v>530</v>
          </cell>
          <cell r="B33" t="str">
            <v>Carm</v>
          </cell>
          <cell r="C33" t="str">
            <v>Stock</v>
          </cell>
          <cell r="D33" t="str">
            <v>Pop</v>
          </cell>
          <cell r="E33" t="str">
            <v>Total</v>
          </cell>
          <cell r="F33">
            <v>183961</v>
          </cell>
          <cell r="G33">
            <v>185241.08713431054</v>
          </cell>
          <cell r="H33">
            <v>186550.87911163431</v>
          </cell>
          <cell r="I33">
            <v>187882.70929022913</v>
          </cell>
          <cell r="J33">
            <v>189232.07128772081</v>
          </cell>
          <cell r="K33">
            <v>190590.73042515863</v>
          </cell>
          <cell r="L33">
            <v>191946.12074010336</v>
          </cell>
          <cell r="M33">
            <v>193293.38619146188</v>
          </cell>
          <cell r="N33">
            <v>194622.67577579978</v>
          </cell>
          <cell r="O33">
            <v>195928.9643606618</v>
          </cell>
          <cell r="P33">
            <v>197208.96447063345</v>
          </cell>
          <cell r="Q33">
            <v>198455.03923687513</v>
          </cell>
          <cell r="R33">
            <v>199662.5936168709</v>
          </cell>
          <cell r="S33">
            <v>200830.35669653551</v>
          </cell>
          <cell r="T33">
            <v>201953.16256661661</v>
          </cell>
          <cell r="U33">
            <v>203033.17017248855</v>
          </cell>
          <cell r="V33">
            <v>204067.97336954094</v>
          </cell>
          <cell r="W33">
            <v>205062.86413945933</v>
          </cell>
          <cell r="X33">
            <v>206024.06649959198</v>
          </cell>
          <cell r="Y33">
            <v>206952.032795526</v>
          </cell>
          <cell r="Z33">
            <v>207850.8761929778</v>
          </cell>
          <cell r="AA33">
            <v>208719.44409266574</v>
          </cell>
          <cell r="AB33">
            <v>209560.90621213388</v>
          </cell>
          <cell r="AC33">
            <v>210377.44904487062</v>
          </cell>
          <cell r="AD33">
            <v>211173.77834581109</v>
          </cell>
          <cell r="AE33">
            <v>211954.80144835636</v>
          </cell>
        </row>
        <row r="34">
          <cell r="A34">
            <v>532</v>
          </cell>
          <cell r="B34" t="str">
            <v>Swan</v>
          </cell>
          <cell r="C34" t="str">
            <v>Stock</v>
          </cell>
          <cell r="D34" t="str">
            <v>Pop</v>
          </cell>
          <cell r="E34" t="str">
            <v>Total</v>
          </cell>
          <cell r="F34">
            <v>238691</v>
          </cell>
          <cell r="G34">
            <v>240049.13659134167</v>
          </cell>
          <cell r="H34">
            <v>241453.8419634497</v>
          </cell>
          <cell r="I34">
            <v>242903.52415480235</v>
          </cell>
          <cell r="J34">
            <v>244393.57037056712</v>
          </cell>
          <cell r="K34">
            <v>245919.06507342035</v>
          </cell>
          <cell r="L34">
            <v>247466.1496078397</v>
          </cell>
          <cell r="M34">
            <v>249025.79761871335</v>
          </cell>
          <cell r="N34">
            <v>250590.98166783026</v>
          </cell>
          <cell r="O34">
            <v>252158.49894009042</v>
          </cell>
          <cell r="P34">
            <v>253722.9654591796</v>
          </cell>
          <cell r="Q34">
            <v>255282.41753851506</v>
          </cell>
          <cell r="R34">
            <v>256827.52982414208</v>
          </cell>
          <cell r="S34">
            <v>258346.96260984935</v>
          </cell>
          <cell r="T34">
            <v>259838.78917163378</v>
          </cell>
          <cell r="U34">
            <v>261300.19371247129</v>
          </cell>
          <cell r="V34">
            <v>262725.37446532509</v>
          </cell>
          <cell r="W34">
            <v>264120.90238811169</v>
          </cell>
          <cell r="X34">
            <v>265491.40615178493</v>
          </cell>
          <cell r="Y34">
            <v>266832.02022338071</v>
          </cell>
          <cell r="Z34">
            <v>268146.96515483648</v>
          </cell>
          <cell r="AA34">
            <v>269441.56882652128</v>
          </cell>
          <cell r="AB34">
            <v>270713.09544712107</v>
          </cell>
          <cell r="AC34">
            <v>271961.70802599605</v>
          </cell>
          <cell r="AD34">
            <v>273191.0836122731</v>
          </cell>
          <cell r="AE34">
            <v>274404.10964011116</v>
          </cell>
        </row>
        <row r="35">
          <cell r="A35">
            <v>534</v>
          </cell>
          <cell r="B35" t="str">
            <v>NPT</v>
          </cell>
          <cell r="C35" t="str">
            <v>Stock</v>
          </cell>
          <cell r="D35" t="str">
            <v>Pop</v>
          </cell>
          <cell r="E35" t="str">
            <v>Total</v>
          </cell>
          <cell r="F35">
            <v>139880</v>
          </cell>
          <cell r="G35">
            <v>140393.17929096025</v>
          </cell>
          <cell r="H35">
            <v>140927.67673197083</v>
          </cell>
          <cell r="I35">
            <v>141480.04380251982</v>
          </cell>
          <cell r="J35">
            <v>142047.47338153751</v>
          </cell>
          <cell r="K35">
            <v>142621.11787209811</v>
          </cell>
          <cell r="L35">
            <v>143192.10814781577</v>
          </cell>
          <cell r="M35">
            <v>143750.06451921308</v>
          </cell>
          <cell r="N35">
            <v>144290.94624123626</v>
          </cell>
          <cell r="O35">
            <v>144811.25571311242</v>
          </cell>
          <cell r="P35">
            <v>145308.66631002995</v>
          </cell>
          <cell r="Q35">
            <v>145780.29558641757</v>
          </cell>
          <cell r="R35">
            <v>146226.7786537206</v>
          </cell>
          <cell r="S35">
            <v>146647.33011774812</v>
          </cell>
          <cell r="T35">
            <v>147041.47076963223</v>
          </cell>
          <cell r="U35">
            <v>147409.03970861458</v>
          </cell>
          <cell r="V35">
            <v>147749.42792641246</v>
          </cell>
          <cell r="W35">
            <v>148064.22754652612</v>
          </cell>
          <cell r="X35">
            <v>148358.06774076135</v>
          </cell>
          <cell r="Y35">
            <v>148634.16236017225</v>
          </cell>
          <cell r="Z35">
            <v>148896.16039020379</v>
          </cell>
          <cell r="AA35">
            <v>149146.81661422789</v>
          </cell>
          <cell r="AB35">
            <v>149386.39462139763</v>
          </cell>
          <cell r="AC35">
            <v>149615.85407080126</v>
          </cell>
          <cell r="AD35">
            <v>149838.65952756777</v>
          </cell>
          <cell r="AE35">
            <v>150054.76668393292</v>
          </cell>
        </row>
        <row r="36">
          <cell r="A36">
            <v>536</v>
          </cell>
          <cell r="B36" t="str">
            <v>Brid</v>
          </cell>
          <cell r="C36" t="str">
            <v>Stock</v>
          </cell>
          <cell r="D36" t="str">
            <v>Pop</v>
          </cell>
          <cell r="E36" t="str">
            <v>Total</v>
          </cell>
          <cell r="F36">
            <v>139410</v>
          </cell>
          <cell r="G36">
            <v>140240.47938785588</v>
          </cell>
          <cell r="H36">
            <v>141071.79919459196</v>
          </cell>
          <cell r="I36">
            <v>141906.19224916748</v>
          </cell>
          <cell r="J36">
            <v>142739.8178308412</v>
          </cell>
          <cell r="K36">
            <v>143569.55148999961</v>
          </cell>
          <cell r="L36">
            <v>144388.30553920579</v>
          </cell>
          <cell r="M36">
            <v>145186.17204867018</v>
          </cell>
          <cell r="N36">
            <v>145964.96499769841</v>
          </cell>
          <cell r="O36">
            <v>146717.43576801784</v>
          </cell>
          <cell r="P36">
            <v>147438.69839791534</v>
          </cell>
          <cell r="Q36">
            <v>148124.98628812525</v>
          </cell>
          <cell r="R36">
            <v>148775.62887464804</v>
          </cell>
          <cell r="S36">
            <v>149391.00004502639</v>
          </cell>
          <cell r="T36">
            <v>149965.93737683899</v>
          </cell>
          <cell r="U36">
            <v>150498.47979597625</v>
          </cell>
          <cell r="V36">
            <v>150992.7319565253</v>
          </cell>
          <cell r="W36">
            <v>151451.52074493549</v>
          </cell>
          <cell r="X36">
            <v>151881.85729364498</v>
          </cell>
          <cell r="Y36">
            <v>152285.10674575024</v>
          </cell>
          <cell r="Z36">
            <v>152667.68889614064</v>
          </cell>
          <cell r="AA36">
            <v>153034.41845575059</v>
          </cell>
          <cell r="AB36">
            <v>153388.55153900088</v>
          </cell>
          <cell r="AC36">
            <v>153731.61831848288</v>
          </cell>
          <cell r="AD36">
            <v>154061.64953314918</v>
          </cell>
          <cell r="AE36">
            <v>154377.81102762243</v>
          </cell>
        </row>
        <row r="37">
          <cell r="A37">
            <v>538</v>
          </cell>
          <cell r="B37" t="str">
            <v>Vale</v>
          </cell>
          <cell r="C37" t="str">
            <v>Stock</v>
          </cell>
          <cell r="D37" t="str">
            <v>Pop</v>
          </cell>
          <cell r="E37" t="str">
            <v>Total</v>
          </cell>
          <cell r="F37">
            <v>126679</v>
          </cell>
          <cell r="G37">
            <v>127383.32593434589</v>
          </cell>
          <cell r="H37">
            <v>128087.29833595986</v>
          </cell>
          <cell r="I37">
            <v>128791.03370604377</v>
          </cell>
          <cell r="J37">
            <v>129492.52769375696</v>
          </cell>
          <cell r="K37">
            <v>130189.91306817804</v>
          </cell>
          <cell r="L37">
            <v>130877.90373943724</v>
          </cell>
          <cell r="M37">
            <v>131555.76974301919</v>
          </cell>
          <cell r="N37">
            <v>132219.37464998112</v>
          </cell>
          <cell r="O37">
            <v>132864.74827651348</v>
          </cell>
          <cell r="P37">
            <v>133489.74595053401</v>
          </cell>
          <cell r="Q37">
            <v>134094.16247185422</v>
          </cell>
          <cell r="R37">
            <v>134675.59658265836</v>
          </cell>
          <cell r="S37">
            <v>135234.61394452935</v>
          </cell>
          <cell r="T37">
            <v>135771.24750564227</v>
          </cell>
          <cell r="U37">
            <v>136281.13863802311</v>
          </cell>
          <cell r="V37">
            <v>136761.81731507869</v>
          </cell>
          <cell r="W37">
            <v>137216.39755159483</v>
          </cell>
          <cell r="X37">
            <v>137645.13208483547</v>
          </cell>
          <cell r="Y37">
            <v>138047.5782281858</v>
          </cell>
          <cell r="Z37">
            <v>138421.13570000968</v>
          </cell>
          <cell r="AA37">
            <v>138767.60740451925</v>
          </cell>
          <cell r="AB37">
            <v>139088.86777227916</v>
          </cell>
          <cell r="AC37">
            <v>139388.17905803272</v>
          </cell>
          <cell r="AD37">
            <v>139667.92195042191</v>
          </cell>
          <cell r="AE37">
            <v>139925.99804215878</v>
          </cell>
        </row>
        <row r="38">
          <cell r="A38">
            <v>540</v>
          </cell>
          <cell r="B38" t="str">
            <v>RCT</v>
          </cell>
          <cell r="C38" t="str">
            <v>Stock</v>
          </cell>
          <cell r="D38" t="str">
            <v>Pop</v>
          </cell>
          <cell r="E38" t="str">
            <v>Total</v>
          </cell>
          <cell r="F38">
            <v>234373</v>
          </cell>
          <cell r="G38">
            <v>235084.0175024113</v>
          </cell>
          <cell r="H38">
            <v>235821.62500860804</v>
          </cell>
          <cell r="I38">
            <v>236584.21186956114</v>
          </cell>
          <cell r="J38">
            <v>237368.43335914443</v>
          </cell>
          <cell r="K38">
            <v>238161.95327013402</v>
          </cell>
          <cell r="L38">
            <v>238951.83264294025</v>
          </cell>
          <cell r="M38">
            <v>239730.54999991017</v>
          </cell>
          <cell r="N38">
            <v>240487.62225997986</v>
          </cell>
          <cell r="O38">
            <v>241214.96589133429</v>
          </cell>
          <cell r="P38">
            <v>241911.73590598305</v>
          </cell>
          <cell r="Q38">
            <v>242570.83054595767</v>
          </cell>
          <cell r="R38">
            <v>243189.65762135608</v>
          </cell>
          <cell r="S38">
            <v>243767.71099471257</v>
          </cell>
          <cell r="T38">
            <v>244302.56396163304</v>
          </cell>
          <cell r="U38">
            <v>244795.28819744432</v>
          </cell>
          <cell r="V38">
            <v>245245.8514284617</v>
          </cell>
          <cell r="W38">
            <v>245663.60526434894</v>
          </cell>
          <cell r="X38">
            <v>246054.55109983604</v>
          </cell>
          <cell r="Y38">
            <v>246419.85129321271</v>
          </cell>
          <cell r="Z38">
            <v>246766.54117549874</v>
          </cell>
          <cell r="AA38">
            <v>247094.98301789627</v>
          </cell>
          <cell r="AB38">
            <v>247405.64771135061</v>
          </cell>
          <cell r="AC38">
            <v>247703.47003648375</v>
          </cell>
          <cell r="AD38">
            <v>247994.2671733016</v>
          </cell>
          <cell r="AE38">
            <v>248276.03497598221</v>
          </cell>
        </row>
        <row r="39">
          <cell r="A39">
            <v>542</v>
          </cell>
          <cell r="B39" t="str">
            <v>Merth</v>
          </cell>
          <cell r="C39" t="str">
            <v>Stock</v>
          </cell>
          <cell r="D39" t="str">
            <v>Pop</v>
          </cell>
          <cell r="E39" t="str">
            <v>Total</v>
          </cell>
          <cell r="F39">
            <v>58851</v>
          </cell>
          <cell r="G39">
            <v>58970.959124026886</v>
          </cell>
          <cell r="H39">
            <v>59099.27417265773</v>
          </cell>
          <cell r="I39">
            <v>59232.806656100045</v>
          </cell>
          <cell r="J39">
            <v>59369.558276949589</v>
          </cell>
          <cell r="K39">
            <v>59504.214072350522</v>
          </cell>
          <cell r="L39">
            <v>59631.991299378802</v>
          </cell>
          <cell r="M39">
            <v>59747.028245179026</v>
          </cell>
          <cell r="N39">
            <v>59847.625183880744</v>
          </cell>
          <cell r="O39">
            <v>59933.031921056187</v>
          </cell>
          <cell r="P39">
            <v>59997.527140384031</v>
          </cell>
          <cell r="Q39">
            <v>60041.009255161553</v>
          </cell>
          <cell r="R39">
            <v>60062.840177643397</v>
          </cell>
          <cell r="S39">
            <v>60066.134799587569</v>
          </cell>
          <cell r="T39">
            <v>60051.042734180082</v>
          </cell>
          <cell r="U39">
            <v>60016.829039212746</v>
          </cell>
          <cell r="V39">
            <v>59963.893692227641</v>
          </cell>
          <cell r="W39">
            <v>59896.201625471578</v>
          </cell>
          <cell r="X39">
            <v>59816.245289062746</v>
          </cell>
          <cell r="Y39">
            <v>59723.871833443751</v>
          </cell>
          <cell r="Z39">
            <v>59621.516820221674</v>
          </cell>
          <cell r="AA39">
            <v>59510.910034036875</v>
          </cell>
          <cell r="AB39">
            <v>59394.678354504664</v>
          </cell>
          <cell r="AC39">
            <v>59271.611036438437</v>
          </cell>
          <cell r="AD39">
            <v>59143.316835823498</v>
          </cell>
          <cell r="AE39">
            <v>59010.183863037622</v>
          </cell>
        </row>
        <row r="40">
          <cell r="A40">
            <v>544</v>
          </cell>
          <cell r="B40" t="str">
            <v>Caer</v>
          </cell>
          <cell r="C40" t="str">
            <v>Stock</v>
          </cell>
          <cell r="D40" t="str">
            <v>Pop</v>
          </cell>
          <cell r="E40" t="str">
            <v>Total</v>
          </cell>
          <cell r="F40">
            <v>178782</v>
          </cell>
          <cell r="G40">
            <v>179291.66438476008</v>
          </cell>
          <cell r="H40">
            <v>179810.80448013541</v>
          </cell>
          <cell r="I40">
            <v>180336.17898149672</v>
          </cell>
          <cell r="J40">
            <v>180860.29995450826</v>
          </cell>
          <cell r="K40">
            <v>181374.33874314398</v>
          </cell>
          <cell r="L40">
            <v>181867.07562211659</v>
          </cell>
          <cell r="M40">
            <v>182332.18702272972</v>
          </cell>
          <cell r="N40">
            <v>182762.89183790836</v>
          </cell>
          <cell r="O40">
            <v>183154.48682839845</v>
          </cell>
          <cell r="P40">
            <v>183501.51792015336</v>
          </cell>
          <cell r="Q40">
            <v>183804.64304237592</v>
          </cell>
          <cell r="R40">
            <v>184064.4971785607</v>
          </cell>
          <cell r="S40">
            <v>184276.03473913731</v>
          </cell>
          <cell r="T40">
            <v>184441.33498694774</v>
          </cell>
          <cell r="U40">
            <v>184565.68731298394</v>
          </cell>
          <cell r="V40">
            <v>184649.06431921065</v>
          </cell>
          <cell r="W40">
            <v>184696.2142895564</v>
          </cell>
          <cell r="X40">
            <v>184710.73985142773</v>
          </cell>
          <cell r="Y40">
            <v>184692.17924179888</v>
          </cell>
          <cell r="Z40">
            <v>184646.73243135848</v>
          </cell>
          <cell r="AA40">
            <v>184572.21063058113</v>
          </cell>
          <cell r="AB40">
            <v>184471.80881337609</v>
          </cell>
          <cell r="AC40">
            <v>184347.55796116701</v>
          </cell>
          <cell r="AD40">
            <v>184200.16761816412</v>
          </cell>
          <cell r="AE40">
            <v>184031.62081436988</v>
          </cell>
        </row>
        <row r="41">
          <cell r="A41">
            <v>545</v>
          </cell>
          <cell r="B41" t="str">
            <v>Blae</v>
          </cell>
          <cell r="C41" t="str">
            <v>Stock</v>
          </cell>
          <cell r="D41" t="str">
            <v>Pop</v>
          </cell>
          <cell r="E41" t="str">
            <v>Total</v>
          </cell>
          <cell r="F41">
            <v>69812</v>
          </cell>
          <cell r="G41">
            <v>69710.669436186086</v>
          </cell>
          <cell r="H41">
            <v>69624.943646299085</v>
          </cell>
          <cell r="I41">
            <v>69549.232176633552</v>
          </cell>
          <cell r="J41">
            <v>69483.138172480627</v>
          </cell>
          <cell r="K41">
            <v>69417.846766991061</v>
          </cell>
          <cell r="L41">
            <v>69352.157530106051</v>
          </cell>
          <cell r="M41">
            <v>69277.362977967001</v>
          </cell>
          <cell r="N41">
            <v>69192.009632742585</v>
          </cell>
          <cell r="O41">
            <v>69092.215762234628</v>
          </cell>
          <cell r="P41">
            <v>68975.948240536469</v>
          </cell>
          <cell r="Q41">
            <v>68841.427740960193</v>
          </cell>
          <cell r="R41">
            <v>68686.210526791896</v>
          </cell>
          <cell r="S41">
            <v>68510.014641964008</v>
          </cell>
          <cell r="T41">
            <v>68314.426406918705</v>
          </cell>
          <cell r="U41">
            <v>68100.477621366139</v>
          </cell>
          <cell r="V41">
            <v>67867.981089051755</v>
          </cell>
          <cell r="W41">
            <v>67618.395198032886</v>
          </cell>
          <cell r="X41">
            <v>67353.740983544747</v>
          </cell>
          <cell r="Y41">
            <v>67075.118184212071</v>
          </cell>
          <cell r="Z41">
            <v>66782.441323977953</v>
          </cell>
          <cell r="AA41">
            <v>66478.111632455388</v>
          </cell>
          <cell r="AB41">
            <v>66162.938587300538</v>
          </cell>
          <cell r="AC41">
            <v>65840.717849112974</v>
          </cell>
          <cell r="AD41">
            <v>65513.243815536283</v>
          </cell>
          <cell r="AE41">
            <v>65180.925984855785</v>
          </cell>
        </row>
        <row r="42">
          <cell r="A42">
            <v>546</v>
          </cell>
          <cell r="B42" t="str">
            <v>Torf</v>
          </cell>
          <cell r="C42" t="str">
            <v>Stock</v>
          </cell>
          <cell r="D42" t="str">
            <v>Pop</v>
          </cell>
          <cell r="E42" t="str">
            <v>Total</v>
          </cell>
          <cell r="F42">
            <v>91190</v>
          </cell>
          <cell r="G42">
            <v>91298.236740975306</v>
          </cell>
          <cell r="H42">
            <v>91417.87981862454</v>
          </cell>
          <cell r="I42">
            <v>91548.542208822313</v>
          </cell>
          <cell r="J42">
            <v>91687.014389398988</v>
          </cell>
          <cell r="K42">
            <v>91826.59884421184</v>
          </cell>
          <cell r="L42">
            <v>91960.469470111013</v>
          </cell>
          <cell r="M42">
            <v>92082.767642046456</v>
          </cell>
          <cell r="N42">
            <v>92191.82878368508</v>
          </cell>
          <cell r="O42">
            <v>92283.203586395568</v>
          </cell>
          <cell r="P42">
            <v>92353.691169677171</v>
          </cell>
          <cell r="Q42">
            <v>92397.0339260295</v>
          </cell>
          <cell r="R42">
            <v>92416.947094893912</v>
          </cell>
          <cell r="S42">
            <v>92407.267436900947</v>
          </cell>
          <cell r="T42">
            <v>92371.676146687212</v>
          </cell>
          <cell r="U42">
            <v>92309.766323542033</v>
          </cell>
          <cell r="V42">
            <v>92222.999874283269</v>
          </cell>
          <cell r="W42">
            <v>92113.806624158184</v>
          </cell>
          <cell r="X42">
            <v>91982.112598605381</v>
          </cell>
          <cell r="Y42">
            <v>91832.191078334014</v>
          </cell>
          <cell r="Z42">
            <v>91666.243018495632</v>
          </cell>
          <cell r="AA42">
            <v>91486.788955450495</v>
          </cell>
          <cell r="AB42">
            <v>91297.275002078168</v>
          </cell>
          <cell r="AC42">
            <v>91097.702269535701</v>
          </cell>
          <cell r="AD42">
            <v>90892.65084768369</v>
          </cell>
          <cell r="AE42">
            <v>90679.560218405313</v>
          </cell>
        </row>
        <row r="43">
          <cell r="A43">
            <v>548</v>
          </cell>
          <cell r="B43" t="str">
            <v>Monm</v>
          </cell>
          <cell r="C43" t="str">
            <v>Stock</v>
          </cell>
          <cell r="D43" t="str">
            <v>Pop</v>
          </cell>
          <cell r="E43" t="str">
            <v>Total</v>
          </cell>
          <cell r="F43">
            <v>91508</v>
          </cell>
          <cell r="G43">
            <v>91805.245411099022</v>
          </cell>
          <cell r="H43">
            <v>92098.65998105568</v>
          </cell>
          <cell r="I43">
            <v>92384.602763279443</v>
          </cell>
          <cell r="J43">
            <v>92666.127221781557</v>
          </cell>
          <cell r="K43">
            <v>92942.395352360822</v>
          </cell>
          <cell r="L43">
            <v>93207.963706188908</v>
          </cell>
          <cell r="M43">
            <v>93465.715086884651</v>
          </cell>
          <cell r="N43">
            <v>93713.184111496157</v>
          </cell>
          <cell r="O43">
            <v>93948.388203791692</v>
          </cell>
          <cell r="P43">
            <v>94170.188050230878</v>
          </cell>
          <cell r="Q43">
            <v>94376.557820049609</v>
          </cell>
          <cell r="R43">
            <v>94565.118721550956</v>
          </cell>
          <cell r="S43">
            <v>94731.467824793363</v>
          </cell>
          <cell r="T43">
            <v>94874.763960605298</v>
          </cell>
          <cell r="U43">
            <v>94996.109339855655</v>
          </cell>
          <cell r="V43">
            <v>95092.215128092474</v>
          </cell>
          <cell r="W43">
            <v>95163.955184672639</v>
          </cell>
          <cell r="X43">
            <v>95210.464813639745</v>
          </cell>
          <cell r="Y43">
            <v>95230.591200670533</v>
          </cell>
          <cell r="Z43">
            <v>95222.72901196804</v>
          </cell>
          <cell r="AA43">
            <v>95188.057726973042</v>
          </cell>
          <cell r="AB43">
            <v>95124.839173620421</v>
          </cell>
          <cell r="AC43">
            <v>95034.038713497343</v>
          </cell>
          <cell r="AD43">
            <v>94920.431342155862</v>
          </cell>
          <cell r="AE43">
            <v>94786.517392179696</v>
          </cell>
        </row>
        <row r="44">
          <cell r="A44">
            <v>550</v>
          </cell>
          <cell r="B44" t="str">
            <v>Newp</v>
          </cell>
          <cell r="C44" t="str">
            <v>Stock</v>
          </cell>
          <cell r="D44" t="str">
            <v>Pop</v>
          </cell>
          <cell r="E44" t="str">
            <v>Total</v>
          </cell>
          <cell r="F44">
            <v>145785</v>
          </cell>
          <cell r="G44">
            <v>146601.85099202199</v>
          </cell>
          <cell r="H44">
            <v>147453.15084535867</v>
          </cell>
          <cell r="I44">
            <v>148336.89766342891</v>
          </cell>
          <cell r="J44">
            <v>149249.10969665553</v>
          </cell>
          <cell r="K44">
            <v>150182.3762595873</v>
          </cell>
          <cell r="L44">
            <v>151128.83657377513</v>
          </cell>
          <cell r="M44">
            <v>152079.47421491539</v>
          </cell>
          <cell r="N44">
            <v>153031.95276316255</v>
          </cell>
          <cell r="O44">
            <v>153981.37810674077</v>
          </cell>
          <cell r="P44">
            <v>154917.42012214579</v>
          </cell>
          <cell r="Q44">
            <v>155839.09407510207</v>
          </cell>
          <cell r="R44">
            <v>156746.37612534923</v>
          </cell>
          <cell r="S44">
            <v>157632.80259344442</v>
          </cell>
          <cell r="T44">
            <v>158497.88004509866</v>
          </cell>
          <cell r="U44">
            <v>159337.60498161084</v>
          </cell>
          <cell r="V44">
            <v>160148.00219501008</v>
          </cell>
          <cell r="W44">
            <v>160936.98636658036</v>
          </cell>
          <cell r="X44">
            <v>161712.69483120105</v>
          </cell>
          <cell r="Y44">
            <v>162475.5756498937</v>
          </cell>
          <cell r="Z44">
            <v>163226.46014881987</v>
          </cell>
          <cell r="AA44">
            <v>163966.56814972917</v>
          </cell>
          <cell r="AB44">
            <v>164695.19723365776</v>
          </cell>
          <cell r="AC44">
            <v>165417.46076749789</v>
          </cell>
          <cell r="AD44">
            <v>166133.67683245108</v>
          </cell>
          <cell r="AE44">
            <v>166849.84627818127</v>
          </cell>
        </row>
        <row r="45">
          <cell r="A45">
            <v>552</v>
          </cell>
          <cell r="B45" t="str">
            <v>Card</v>
          </cell>
          <cell r="C45" t="str">
            <v>Stock</v>
          </cell>
          <cell r="D45" t="str">
            <v>Pop</v>
          </cell>
          <cell r="E45" t="str">
            <v>Total</v>
          </cell>
          <cell r="F45">
            <v>345442</v>
          </cell>
          <cell r="G45">
            <v>349225.77351331437</v>
          </cell>
          <cell r="H45">
            <v>353099.31617219764</v>
          </cell>
          <cell r="I45">
            <v>357072.42922741512</v>
          </cell>
          <cell r="J45">
            <v>361141.42795920023</v>
          </cell>
          <cell r="K45">
            <v>365283.21907947457</v>
          </cell>
          <cell r="L45">
            <v>369479.12739686045</v>
          </cell>
          <cell r="M45">
            <v>373720.81175914116</v>
          </cell>
          <cell r="N45">
            <v>378003.36998138129</v>
          </cell>
          <cell r="O45">
            <v>382323.84454445943</v>
          </cell>
          <cell r="P45">
            <v>386687.0321272373</v>
          </cell>
          <cell r="Q45">
            <v>391084.18702400971</v>
          </cell>
          <cell r="R45">
            <v>395504.13807169849</v>
          </cell>
          <cell r="S45">
            <v>399939.75542631483</v>
          </cell>
          <cell r="T45">
            <v>404376.90665564622</v>
          </cell>
          <cell r="U45">
            <v>408802.8361841485</v>
          </cell>
          <cell r="V45">
            <v>413204.4582795985</v>
          </cell>
          <cell r="W45">
            <v>417580.80683973944</v>
          </cell>
          <cell r="X45">
            <v>421936.50295362971</v>
          </cell>
          <cell r="Y45">
            <v>426266.59309179167</v>
          </cell>
          <cell r="Z45">
            <v>430572.50843150954</v>
          </cell>
          <cell r="AA45">
            <v>434850.63534140453</v>
          </cell>
          <cell r="AB45">
            <v>439105.53603250283</v>
          </cell>
          <cell r="AC45">
            <v>443338.55616707826</v>
          </cell>
          <cell r="AD45">
            <v>447552.58914417576</v>
          </cell>
          <cell r="AE45">
            <v>451756.21678301104</v>
          </cell>
        </row>
        <row r="90">
          <cell r="A90">
            <v>512</v>
          </cell>
          <cell r="B90" t="str">
            <v>IOA</v>
          </cell>
          <cell r="C90" t="str">
            <v>Flow</v>
          </cell>
          <cell r="D90" t="str">
            <v>Mig_INOV</v>
          </cell>
          <cell r="E90" t="str">
            <v>All</v>
          </cell>
          <cell r="F90">
            <v>136.6</v>
          </cell>
          <cell r="G90">
            <v>136.6</v>
          </cell>
          <cell r="H90">
            <v>136.6</v>
          </cell>
          <cell r="I90">
            <v>136.6</v>
          </cell>
          <cell r="J90">
            <v>136.6</v>
          </cell>
          <cell r="K90">
            <v>136.6</v>
          </cell>
          <cell r="L90">
            <v>136.6</v>
          </cell>
          <cell r="M90">
            <v>136.6</v>
          </cell>
          <cell r="N90">
            <v>136.6</v>
          </cell>
          <cell r="O90">
            <v>136.6</v>
          </cell>
          <cell r="P90">
            <v>136.6</v>
          </cell>
          <cell r="Q90">
            <v>136.6</v>
          </cell>
          <cell r="R90">
            <v>136.6</v>
          </cell>
          <cell r="S90">
            <v>136.6</v>
          </cell>
          <cell r="T90">
            <v>136.6</v>
          </cell>
          <cell r="U90">
            <v>136.6</v>
          </cell>
          <cell r="V90">
            <v>136.6</v>
          </cell>
          <cell r="W90">
            <v>136.6</v>
          </cell>
          <cell r="X90">
            <v>136.6</v>
          </cell>
          <cell r="Y90">
            <v>136.6</v>
          </cell>
          <cell r="Z90">
            <v>136.6</v>
          </cell>
          <cell r="AA90">
            <v>136.6</v>
          </cell>
          <cell r="AB90">
            <v>136.6</v>
          </cell>
          <cell r="AC90">
            <v>136.6</v>
          </cell>
          <cell r="AD90">
            <v>136.6</v>
          </cell>
        </row>
        <row r="91">
          <cell r="A91">
            <v>514</v>
          </cell>
          <cell r="B91" t="str">
            <v>Gwyn</v>
          </cell>
          <cell r="C91" t="str">
            <v>Flow</v>
          </cell>
          <cell r="D91" t="str">
            <v>Mig_INOV</v>
          </cell>
          <cell r="E91" t="str">
            <v>All</v>
          </cell>
          <cell r="F91">
            <v>757.3</v>
          </cell>
          <cell r="G91">
            <v>757.3</v>
          </cell>
          <cell r="H91">
            <v>757.3</v>
          </cell>
          <cell r="I91">
            <v>757.3</v>
          </cell>
          <cell r="J91">
            <v>757.3</v>
          </cell>
          <cell r="K91">
            <v>757.3</v>
          </cell>
          <cell r="L91">
            <v>757.3</v>
          </cell>
          <cell r="M91">
            <v>757.3</v>
          </cell>
          <cell r="N91">
            <v>757.3</v>
          </cell>
          <cell r="O91">
            <v>757.3</v>
          </cell>
          <cell r="P91">
            <v>757.3</v>
          </cell>
          <cell r="Q91">
            <v>757.3</v>
          </cell>
          <cell r="R91">
            <v>757.3</v>
          </cell>
          <cell r="S91">
            <v>757.3</v>
          </cell>
          <cell r="T91">
            <v>757.3</v>
          </cell>
          <cell r="U91">
            <v>757.3</v>
          </cell>
          <cell r="V91">
            <v>757.3</v>
          </cell>
          <cell r="W91">
            <v>757.3</v>
          </cell>
          <cell r="X91">
            <v>757.3</v>
          </cell>
          <cell r="Y91">
            <v>757.3</v>
          </cell>
          <cell r="Z91">
            <v>757.3</v>
          </cell>
          <cell r="AA91">
            <v>757.3</v>
          </cell>
          <cell r="AB91">
            <v>757.3</v>
          </cell>
          <cell r="AC91">
            <v>757.3</v>
          </cell>
          <cell r="AD91">
            <v>757.3</v>
          </cell>
        </row>
        <row r="92">
          <cell r="A92">
            <v>516</v>
          </cell>
          <cell r="B92" t="str">
            <v>Conwy</v>
          </cell>
          <cell r="C92" t="str">
            <v>Flow</v>
          </cell>
          <cell r="D92" t="str">
            <v>Mig_INOV</v>
          </cell>
          <cell r="E92" t="str">
            <v>All</v>
          </cell>
          <cell r="F92">
            <v>324.60000000000002</v>
          </cell>
          <cell r="G92">
            <v>324.60000000000002</v>
          </cell>
          <cell r="H92">
            <v>324.60000000000002</v>
          </cell>
          <cell r="I92">
            <v>324.60000000000002</v>
          </cell>
          <cell r="J92">
            <v>324.60000000000002</v>
          </cell>
          <cell r="K92">
            <v>324.60000000000002</v>
          </cell>
          <cell r="L92">
            <v>324.60000000000002</v>
          </cell>
          <cell r="M92">
            <v>324.60000000000002</v>
          </cell>
          <cell r="N92">
            <v>324.60000000000002</v>
          </cell>
          <cell r="O92">
            <v>324.60000000000002</v>
          </cell>
          <cell r="P92">
            <v>324.60000000000002</v>
          </cell>
          <cell r="Q92">
            <v>324.60000000000002</v>
          </cell>
          <cell r="R92">
            <v>324.60000000000002</v>
          </cell>
          <cell r="S92">
            <v>324.60000000000002</v>
          </cell>
          <cell r="T92">
            <v>324.60000000000002</v>
          </cell>
          <cell r="U92">
            <v>324.60000000000002</v>
          </cell>
          <cell r="V92">
            <v>324.60000000000002</v>
          </cell>
          <cell r="W92">
            <v>324.60000000000002</v>
          </cell>
          <cell r="X92">
            <v>324.60000000000002</v>
          </cell>
          <cell r="Y92">
            <v>324.60000000000002</v>
          </cell>
          <cell r="Z92">
            <v>324.60000000000002</v>
          </cell>
          <cell r="AA92">
            <v>324.60000000000002</v>
          </cell>
          <cell r="AB92">
            <v>324.60000000000002</v>
          </cell>
          <cell r="AC92">
            <v>324.60000000000002</v>
          </cell>
          <cell r="AD92">
            <v>324.60000000000002</v>
          </cell>
        </row>
        <row r="93">
          <cell r="A93">
            <v>518</v>
          </cell>
          <cell r="B93" t="str">
            <v>Denb</v>
          </cell>
          <cell r="C93" t="str">
            <v>Flow</v>
          </cell>
          <cell r="D93" t="str">
            <v>Mig_INOV</v>
          </cell>
          <cell r="E93" t="str">
            <v>All</v>
          </cell>
          <cell r="F93">
            <v>238.3</v>
          </cell>
          <cell r="G93">
            <v>238.3</v>
          </cell>
          <cell r="H93">
            <v>238.3</v>
          </cell>
          <cell r="I93">
            <v>238.3</v>
          </cell>
          <cell r="J93">
            <v>238.3</v>
          </cell>
          <cell r="K93">
            <v>238.3</v>
          </cell>
          <cell r="L93">
            <v>238.3</v>
          </cell>
          <cell r="M93">
            <v>238.3</v>
          </cell>
          <cell r="N93">
            <v>238.3</v>
          </cell>
          <cell r="O93">
            <v>238.3</v>
          </cell>
          <cell r="P93">
            <v>238.3</v>
          </cell>
          <cell r="Q93">
            <v>238.3</v>
          </cell>
          <cell r="R93">
            <v>238.3</v>
          </cell>
          <cell r="S93">
            <v>238.3</v>
          </cell>
          <cell r="T93">
            <v>238.3</v>
          </cell>
          <cell r="U93">
            <v>238.3</v>
          </cell>
          <cell r="V93">
            <v>238.3</v>
          </cell>
          <cell r="W93">
            <v>238.3</v>
          </cell>
          <cell r="X93">
            <v>238.3</v>
          </cell>
          <cell r="Y93">
            <v>238.3</v>
          </cell>
          <cell r="Z93">
            <v>238.3</v>
          </cell>
          <cell r="AA93">
            <v>238.3</v>
          </cell>
          <cell r="AB93">
            <v>238.3</v>
          </cell>
          <cell r="AC93">
            <v>238.3</v>
          </cell>
          <cell r="AD93">
            <v>238.3</v>
          </cell>
        </row>
        <row r="94">
          <cell r="A94">
            <v>520</v>
          </cell>
          <cell r="B94" t="str">
            <v>Flint</v>
          </cell>
          <cell r="C94" t="str">
            <v>Flow</v>
          </cell>
          <cell r="D94" t="str">
            <v>Mig_INOV</v>
          </cell>
          <cell r="E94" t="str">
            <v>All</v>
          </cell>
          <cell r="F94">
            <v>312.5</v>
          </cell>
          <cell r="G94">
            <v>312.5</v>
          </cell>
          <cell r="H94">
            <v>312.5</v>
          </cell>
          <cell r="I94">
            <v>312.5</v>
          </cell>
          <cell r="J94">
            <v>312.5</v>
          </cell>
          <cell r="K94">
            <v>312.5</v>
          </cell>
          <cell r="L94">
            <v>312.5</v>
          </cell>
          <cell r="M94">
            <v>312.5</v>
          </cell>
          <cell r="N94">
            <v>312.5</v>
          </cell>
          <cell r="O94">
            <v>312.5</v>
          </cell>
          <cell r="P94">
            <v>312.5</v>
          </cell>
          <cell r="Q94">
            <v>312.5</v>
          </cell>
          <cell r="R94">
            <v>312.5</v>
          </cell>
          <cell r="S94">
            <v>312.5</v>
          </cell>
          <cell r="T94">
            <v>312.5</v>
          </cell>
          <cell r="U94">
            <v>312.5</v>
          </cell>
          <cell r="V94">
            <v>312.5</v>
          </cell>
          <cell r="W94">
            <v>312.5</v>
          </cell>
          <cell r="X94">
            <v>312.5</v>
          </cell>
          <cell r="Y94">
            <v>312.5</v>
          </cell>
          <cell r="Z94">
            <v>312.5</v>
          </cell>
          <cell r="AA94">
            <v>312.5</v>
          </cell>
          <cell r="AB94">
            <v>312.5</v>
          </cell>
          <cell r="AC94">
            <v>312.5</v>
          </cell>
          <cell r="AD94">
            <v>312.5</v>
          </cell>
        </row>
        <row r="95">
          <cell r="A95">
            <v>522</v>
          </cell>
          <cell r="B95" t="str">
            <v>Wrex</v>
          </cell>
          <cell r="C95" t="str">
            <v>Flow</v>
          </cell>
          <cell r="D95" t="str">
            <v>Mig_INOV</v>
          </cell>
          <cell r="E95" t="str">
            <v>All</v>
          </cell>
          <cell r="F95">
            <v>764.3</v>
          </cell>
          <cell r="G95">
            <v>764.3</v>
          </cell>
          <cell r="H95">
            <v>764.3</v>
          </cell>
          <cell r="I95">
            <v>764.3</v>
          </cell>
          <cell r="J95">
            <v>764.3</v>
          </cell>
          <cell r="K95">
            <v>764.3</v>
          </cell>
          <cell r="L95">
            <v>764.3</v>
          </cell>
          <cell r="M95">
            <v>764.3</v>
          </cell>
          <cell r="N95">
            <v>764.3</v>
          </cell>
          <cell r="O95">
            <v>764.3</v>
          </cell>
          <cell r="P95">
            <v>764.3</v>
          </cell>
          <cell r="Q95">
            <v>764.3</v>
          </cell>
          <cell r="R95">
            <v>764.3</v>
          </cell>
          <cell r="S95">
            <v>764.3</v>
          </cell>
          <cell r="T95">
            <v>764.3</v>
          </cell>
          <cell r="U95">
            <v>764.3</v>
          </cell>
          <cell r="V95">
            <v>764.3</v>
          </cell>
          <cell r="W95">
            <v>764.3</v>
          </cell>
          <cell r="X95">
            <v>764.3</v>
          </cell>
          <cell r="Y95">
            <v>764.3</v>
          </cell>
          <cell r="Z95">
            <v>764.3</v>
          </cell>
          <cell r="AA95">
            <v>764.3</v>
          </cell>
          <cell r="AB95">
            <v>764.3</v>
          </cell>
          <cell r="AC95">
            <v>764.3</v>
          </cell>
          <cell r="AD95">
            <v>764.3</v>
          </cell>
        </row>
        <row r="96">
          <cell r="A96">
            <v>524</v>
          </cell>
          <cell r="B96" t="str">
            <v>Powys</v>
          </cell>
          <cell r="C96" t="str">
            <v>Flow</v>
          </cell>
          <cell r="D96" t="str">
            <v>Mig_INOV</v>
          </cell>
          <cell r="E96" t="str">
            <v>All</v>
          </cell>
          <cell r="F96">
            <v>307.2</v>
          </cell>
          <cell r="G96">
            <v>307.2</v>
          </cell>
          <cell r="H96">
            <v>307.2</v>
          </cell>
          <cell r="I96">
            <v>307.2</v>
          </cell>
          <cell r="J96">
            <v>307.2</v>
          </cell>
          <cell r="K96">
            <v>307.2</v>
          </cell>
          <cell r="L96">
            <v>307.2</v>
          </cell>
          <cell r="M96">
            <v>307.2</v>
          </cell>
          <cell r="N96">
            <v>307.2</v>
          </cell>
          <cell r="O96">
            <v>307.2</v>
          </cell>
          <cell r="P96">
            <v>307.2</v>
          </cell>
          <cell r="Q96">
            <v>307.2</v>
          </cell>
          <cell r="R96">
            <v>307.2</v>
          </cell>
          <cell r="S96">
            <v>307.2</v>
          </cell>
          <cell r="T96">
            <v>307.2</v>
          </cell>
          <cell r="U96">
            <v>307.2</v>
          </cell>
          <cell r="V96">
            <v>307.2</v>
          </cell>
          <cell r="W96">
            <v>307.2</v>
          </cell>
          <cell r="X96">
            <v>307.2</v>
          </cell>
          <cell r="Y96">
            <v>307.2</v>
          </cell>
          <cell r="Z96">
            <v>307.2</v>
          </cell>
          <cell r="AA96">
            <v>307.2</v>
          </cell>
          <cell r="AB96">
            <v>307.2</v>
          </cell>
          <cell r="AC96">
            <v>307.2</v>
          </cell>
          <cell r="AD96">
            <v>307.2</v>
          </cell>
        </row>
        <row r="97">
          <cell r="A97">
            <v>526</v>
          </cell>
          <cell r="B97" t="str">
            <v>Cere</v>
          </cell>
          <cell r="C97" t="str">
            <v>Flow</v>
          </cell>
          <cell r="D97" t="str">
            <v>Mig_INOV</v>
          </cell>
          <cell r="E97" t="str">
            <v>All</v>
          </cell>
          <cell r="F97">
            <v>595.4</v>
          </cell>
          <cell r="G97">
            <v>595.4</v>
          </cell>
          <cell r="H97">
            <v>595.4</v>
          </cell>
          <cell r="I97">
            <v>595.4</v>
          </cell>
          <cell r="J97">
            <v>595.4</v>
          </cell>
          <cell r="K97">
            <v>595.4</v>
          </cell>
          <cell r="L97">
            <v>595.4</v>
          </cell>
          <cell r="M97">
            <v>595.4</v>
          </cell>
          <cell r="N97">
            <v>595.4</v>
          </cell>
          <cell r="O97">
            <v>595.4</v>
          </cell>
          <cell r="P97">
            <v>595.4</v>
          </cell>
          <cell r="Q97">
            <v>595.4</v>
          </cell>
          <cell r="R97">
            <v>595.4</v>
          </cell>
          <cell r="S97">
            <v>595.4</v>
          </cell>
          <cell r="T97">
            <v>595.4</v>
          </cell>
          <cell r="U97">
            <v>595.4</v>
          </cell>
          <cell r="V97">
            <v>595.4</v>
          </cell>
          <cell r="W97">
            <v>595.4</v>
          </cell>
          <cell r="X97">
            <v>595.4</v>
          </cell>
          <cell r="Y97">
            <v>595.4</v>
          </cell>
          <cell r="Z97">
            <v>595.4</v>
          </cell>
          <cell r="AA97">
            <v>595.4</v>
          </cell>
          <cell r="AB97">
            <v>595.4</v>
          </cell>
          <cell r="AC97">
            <v>595.4</v>
          </cell>
          <cell r="AD97">
            <v>595.4</v>
          </cell>
        </row>
        <row r="98">
          <cell r="A98">
            <v>528</v>
          </cell>
          <cell r="B98" t="str">
            <v>Pemb</v>
          </cell>
          <cell r="C98" t="str">
            <v>Flow</v>
          </cell>
          <cell r="D98" t="str">
            <v>Mig_INOV</v>
          </cell>
          <cell r="E98" t="str">
            <v>All</v>
          </cell>
          <cell r="F98">
            <v>418.8</v>
          </cell>
          <cell r="G98">
            <v>418.8</v>
          </cell>
          <cell r="H98">
            <v>418.8</v>
          </cell>
          <cell r="I98">
            <v>418.8</v>
          </cell>
          <cell r="J98">
            <v>418.8</v>
          </cell>
          <cell r="K98">
            <v>418.8</v>
          </cell>
          <cell r="L98">
            <v>418.8</v>
          </cell>
          <cell r="M98">
            <v>418.8</v>
          </cell>
          <cell r="N98">
            <v>418.8</v>
          </cell>
          <cell r="O98">
            <v>418.8</v>
          </cell>
          <cell r="P98">
            <v>418.8</v>
          </cell>
          <cell r="Q98">
            <v>418.8</v>
          </cell>
          <cell r="R98">
            <v>418.8</v>
          </cell>
          <cell r="S98">
            <v>418.8</v>
          </cell>
          <cell r="T98">
            <v>418.8</v>
          </cell>
          <cell r="U98">
            <v>418.8</v>
          </cell>
          <cell r="V98">
            <v>418.8</v>
          </cell>
          <cell r="W98">
            <v>418.8</v>
          </cell>
          <cell r="X98">
            <v>418.8</v>
          </cell>
          <cell r="Y98">
            <v>418.8</v>
          </cell>
          <cell r="Z98">
            <v>418.8</v>
          </cell>
          <cell r="AA98">
            <v>418.8</v>
          </cell>
          <cell r="AB98">
            <v>418.8</v>
          </cell>
          <cell r="AC98">
            <v>418.8</v>
          </cell>
          <cell r="AD98">
            <v>418.8</v>
          </cell>
        </row>
        <row r="99">
          <cell r="A99">
            <v>530</v>
          </cell>
          <cell r="B99" t="str">
            <v>Carm</v>
          </cell>
          <cell r="C99" t="str">
            <v>Flow</v>
          </cell>
          <cell r="D99" t="str">
            <v>Mig_INOV</v>
          </cell>
          <cell r="E99" t="str">
            <v>All</v>
          </cell>
          <cell r="F99">
            <v>510.7</v>
          </cell>
          <cell r="G99">
            <v>510.7</v>
          </cell>
          <cell r="H99">
            <v>510.7</v>
          </cell>
          <cell r="I99">
            <v>510.7</v>
          </cell>
          <cell r="J99">
            <v>510.7</v>
          </cell>
          <cell r="K99">
            <v>510.7</v>
          </cell>
          <cell r="L99">
            <v>510.7</v>
          </cell>
          <cell r="M99">
            <v>510.7</v>
          </cell>
          <cell r="N99">
            <v>510.7</v>
          </cell>
          <cell r="O99">
            <v>510.7</v>
          </cell>
          <cell r="P99">
            <v>510.7</v>
          </cell>
          <cell r="Q99">
            <v>510.7</v>
          </cell>
          <cell r="R99">
            <v>510.7</v>
          </cell>
          <cell r="S99">
            <v>510.7</v>
          </cell>
          <cell r="T99">
            <v>510.7</v>
          </cell>
          <cell r="U99">
            <v>510.7</v>
          </cell>
          <cell r="V99">
            <v>510.7</v>
          </cell>
          <cell r="W99">
            <v>510.7</v>
          </cell>
          <cell r="X99">
            <v>510.7</v>
          </cell>
          <cell r="Y99">
            <v>510.7</v>
          </cell>
          <cell r="Z99">
            <v>510.7</v>
          </cell>
          <cell r="AA99">
            <v>510.7</v>
          </cell>
          <cell r="AB99">
            <v>510.7</v>
          </cell>
          <cell r="AC99">
            <v>510.7</v>
          </cell>
          <cell r="AD99">
            <v>510.7</v>
          </cell>
        </row>
        <row r="100">
          <cell r="A100">
            <v>532</v>
          </cell>
          <cell r="B100" t="str">
            <v>Swan</v>
          </cell>
          <cell r="C100" t="str">
            <v>Flow</v>
          </cell>
          <cell r="D100" t="str">
            <v>Mig_INOV</v>
          </cell>
          <cell r="E100" t="str">
            <v>All</v>
          </cell>
          <cell r="F100">
            <v>1683.9</v>
          </cell>
          <cell r="G100">
            <v>1683.9</v>
          </cell>
          <cell r="H100">
            <v>1683.9</v>
          </cell>
          <cell r="I100">
            <v>1683.9</v>
          </cell>
          <cell r="J100">
            <v>1683.9</v>
          </cell>
          <cell r="K100">
            <v>1683.9</v>
          </cell>
          <cell r="L100">
            <v>1683.9</v>
          </cell>
          <cell r="M100">
            <v>1683.9</v>
          </cell>
          <cell r="N100">
            <v>1683.9</v>
          </cell>
          <cell r="O100">
            <v>1683.9</v>
          </cell>
          <cell r="P100">
            <v>1683.9</v>
          </cell>
          <cell r="Q100">
            <v>1683.9</v>
          </cell>
          <cell r="R100">
            <v>1683.9</v>
          </cell>
          <cell r="S100">
            <v>1683.9</v>
          </cell>
          <cell r="T100">
            <v>1683.9</v>
          </cell>
          <cell r="U100">
            <v>1683.9</v>
          </cell>
          <cell r="V100">
            <v>1683.9</v>
          </cell>
          <cell r="W100">
            <v>1683.9</v>
          </cell>
          <cell r="X100">
            <v>1683.9</v>
          </cell>
          <cell r="Y100">
            <v>1683.9</v>
          </cell>
          <cell r="Z100">
            <v>1683.9</v>
          </cell>
          <cell r="AA100">
            <v>1683.9</v>
          </cell>
          <cell r="AB100">
            <v>1683.9</v>
          </cell>
          <cell r="AC100">
            <v>1683.9</v>
          </cell>
          <cell r="AD100">
            <v>1683.9</v>
          </cell>
        </row>
        <row r="101">
          <cell r="A101">
            <v>534</v>
          </cell>
          <cell r="B101" t="str">
            <v>NPT</v>
          </cell>
          <cell r="C101" t="str">
            <v>Flow</v>
          </cell>
          <cell r="D101" t="str">
            <v>Mig_INOV</v>
          </cell>
          <cell r="E101" t="str">
            <v>All</v>
          </cell>
          <cell r="F101">
            <v>141.9</v>
          </cell>
          <cell r="G101">
            <v>141.9</v>
          </cell>
          <cell r="H101">
            <v>141.9</v>
          </cell>
          <cell r="I101">
            <v>141.9</v>
          </cell>
          <cell r="J101">
            <v>141.9</v>
          </cell>
          <cell r="K101">
            <v>141.9</v>
          </cell>
          <cell r="L101">
            <v>141.9</v>
          </cell>
          <cell r="M101">
            <v>141.9</v>
          </cell>
          <cell r="N101">
            <v>141.9</v>
          </cell>
          <cell r="O101">
            <v>141.9</v>
          </cell>
          <cell r="P101">
            <v>141.9</v>
          </cell>
          <cell r="Q101">
            <v>141.9</v>
          </cell>
          <cell r="R101">
            <v>141.9</v>
          </cell>
          <cell r="S101">
            <v>141.9</v>
          </cell>
          <cell r="T101">
            <v>141.9</v>
          </cell>
          <cell r="U101">
            <v>141.9</v>
          </cell>
          <cell r="V101">
            <v>141.9</v>
          </cell>
          <cell r="W101">
            <v>141.9</v>
          </cell>
          <cell r="X101">
            <v>141.9</v>
          </cell>
          <cell r="Y101">
            <v>141.9</v>
          </cell>
          <cell r="Z101">
            <v>141.9</v>
          </cell>
          <cell r="AA101">
            <v>141.9</v>
          </cell>
          <cell r="AB101">
            <v>141.9</v>
          </cell>
          <cell r="AC101">
            <v>141.9</v>
          </cell>
          <cell r="AD101">
            <v>141.9</v>
          </cell>
        </row>
        <row r="102">
          <cell r="A102">
            <v>536</v>
          </cell>
          <cell r="B102" t="str">
            <v>Brid</v>
          </cell>
          <cell r="C102" t="str">
            <v>Flow</v>
          </cell>
          <cell r="D102" t="str">
            <v>Mig_INOV</v>
          </cell>
          <cell r="E102" t="str">
            <v>All</v>
          </cell>
          <cell r="F102">
            <v>270.10000000000002</v>
          </cell>
          <cell r="G102">
            <v>270.10000000000002</v>
          </cell>
          <cell r="H102">
            <v>270.10000000000002</v>
          </cell>
          <cell r="I102">
            <v>270.10000000000002</v>
          </cell>
          <cell r="J102">
            <v>270.10000000000002</v>
          </cell>
          <cell r="K102">
            <v>270.10000000000002</v>
          </cell>
          <cell r="L102">
            <v>270.10000000000002</v>
          </cell>
          <cell r="M102">
            <v>270.10000000000002</v>
          </cell>
          <cell r="N102">
            <v>270.10000000000002</v>
          </cell>
          <cell r="O102">
            <v>270.10000000000002</v>
          </cell>
          <cell r="P102">
            <v>270.10000000000002</v>
          </cell>
          <cell r="Q102">
            <v>270.10000000000002</v>
          </cell>
          <cell r="R102">
            <v>270.10000000000002</v>
          </cell>
          <cell r="S102">
            <v>270.10000000000002</v>
          </cell>
          <cell r="T102">
            <v>270.10000000000002</v>
          </cell>
          <cell r="U102">
            <v>270.10000000000002</v>
          </cell>
          <cell r="V102">
            <v>270.10000000000002</v>
          </cell>
          <cell r="W102">
            <v>270.10000000000002</v>
          </cell>
          <cell r="X102">
            <v>270.10000000000002</v>
          </cell>
          <cell r="Y102">
            <v>270.10000000000002</v>
          </cell>
          <cell r="Z102">
            <v>270.10000000000002</v>
          </cell>
          <cell r="AA102">
            <v>270.10000000000002</v>
          </cell>
          <cell r="AB102">
            <v>270.10000000000002</v>
          </cell>
          <cell r="AC102">
            <v>270.10000000000002</v>
          </cell>
          <cell r="AD102">
            <v>270.10000000000002</v>
          </cell>
        </row>
        <row r="103">
          <cell r="A103">
            <v>538</v>
          </cell>
          <cell r="B103" t="str">
            <v>Vale</v>
          </cell>
          <cell r="C103" t="str">
            <v>Flow</v>
          </cell>
          <cell r="D103" t="str">
            <v>Mig_INOV</v>
          </cell>
          <cell r="E103" t="str">
            <v>All</v>
          </cell>
          <cell r="F103">
            <v>313.60000000000002</v>
          </cell>
          <cell r="G103">
            <v>313.60000000000002</v>
          </cell>
          <cell r="H103">
            <v>313.60000000000002</v>
          </cell>
          <cell r="I103">
            <v>313.60000000000002</v>
          </cell>
          <cell r="J103">
            <v>313.60000000000002</v>
          </cell>
          <cell r="K103">
            <v>313.60000000000002</v>
          </cell>
          <cell r="L103">
            <v>313.60000000000002</v>
          </cell>
          <cell r="M103">
            <v>313.60000000000002</v>
          </cell>
          <cell r="N103">
            <v>313.60000000000002</v>
          </cell>
          <cell r="O103">
            <v>313.60000000000002</v>
          </cell>
          <cell r="P103">
            <v>313.60000000000002</v>
          </cell>
          <cell r="Q103">
            <v>313.60000000000002</v>
          </cell>
          <cell r="R103">
            <v>313.60000000000002</v>
          </cell>
          <cell r="S103">
            <v>313.60000000000002</v>
          </cell>
          <cell r="T103">
            <v>313.60000000000002</v>
          </cell>
          <cell r="U103">
            <v>313.60000000000002</v>
          </cell>
          <cell r="V103">
            <v>313.60000000000002</v>
          </cell>
          <cell r="W103">
            <v>313.60000000000002</v>
          </cell>
          <cell r="X103">
            <v>313.60000000000002</v>
          </cell>
          <cell r="Y103">
            <v>313.60000000000002</v>
          </cell>
          <cell r="Z103">
            <v>313.60000000000002</v>
          </cell>
          <cell r="AA103">
            <v>313.60000000000002</v>
          </cell>
          <cell r="AB103">
            <v>313.60000000000002</v>
          </cell>
          <cell r="AC103">
            <v>313.60000000000002</v>
          </cell>
          <cell r="AD103">
            <v>313.60000000000002</v>
          </cell>
        </row>
        <row r="104">
          <cell r="A104">
            <v>540</v>
          </cell>
          <cell r="B104" t="str">
            <v>RCT</v>
          </cell>
          <cell r="C104" t="str">
            <v>Flow</v>
          </cell>
          <cell r="D104" t="str">
            <v>Mig_INOV</v>
          </cell>
          <cell r="E104" t="str">
            <v>All</v>
          </cell>
          <cell r="F104">
            <v>769.9</v>
          </cell>
          <cell r="G104">
            <v>769.9</v>
          </cell>
          <cell r="H104">
            <v>769.9</v>
          </cell>
          <cell r="I104">
            <v>769.9</v>
          </cell>
          <cell r="J104">
            <v>769.9</v>
          </cell>
          <cell r="K104">
            <v>769.9</v>
          </cell>
          <cell r="L104">
            <v>769.9</v>
          </cell>
          <cell r="M104">
            <v>769.9</v>
          </cell>
          <cell r="N104">
            <v>769.9</v>
          </cell>
          <cell r="O104">
            <v>769.9</v>
          </cell>
          <cell r="P104">
            <v>769.9</v>
          </cell>
          <cell r="Q104">
            <v>769.9</v>
          </cell>
          <cell r="R104">
            <v>769.9</v>
          </cell>
          <cell r="S104">
            <v>769.9</v>
          </cell>
          <cell r="T104">
            <v>769.9</v>
          </cell>
          <cell r="U104">
            <v>769.9</v>
          </cell>
          <cell r="V104">
            <v>769.9</v>
          </cell>
          <cell r="W104">
            <v>769.9</v>
          </cell>
          <cell r="X104">
            <v>769.9</v>
          </cell>
          <cell r="Y104">
            <v>769.9</v>
          </cell>
          <cell r="Z104">
            <v>769.9</v>
          </cell>
          <cell r="AA104">
            <v>769.9</v>
          </cell>
          <cell r="AB104">
            <v>769.9</v>
          </cell>
          <cell r="AC104">
            <v>769.9</v>
          </cell>
          <cell r="AD104">
            <v>769.9</v>
          </cell>
        </row>
        <row r="105">
          <cell r="A105">
            <v>542</v>
          </cell>
          <cell r="B105" t="str">
            <v>Merth</v>
          </cell>
          <cell r="C105" t="str">
            <v>Flow</v>
          </cell>
          <cell r="D105" t="str">
            <v>Mig_INOV</v>
          </cell>
          <cell r="E105" t="str">
            <v>All</v>
          </cell>
          <cell r="F105">
            <v>157.19999999999999</v>
          </cell>
          <cell r="G105">
            <v>157.19999999999999</v>
          </cell>
          <cell r="H105">
            <v>157.19999999999999</v>
          </cell>
          <cell r="I105">
            <v>157.19999999999999</v>
          </cell>
          <cell r="J105">
            <v>157.19999999999999</v>
          </cell>
          <cell r="K105">
            <v>157.19999999999999</v>
          </cell>
          <cell r="L105">
            <v>157.19999999999999</v>
          </cell>
          <cell r="M105">
            <v>157.19999999999999</v>
          </cell>
          <cell r="N105">
            <v>157.19999999999999</v>
          </cell>
          <cell r="O105">
            <v>157.19999999999999</v>
          </cell>
          <cell r="P105">
            <v>157.19999999999999</v>
          </cell>
          <cell r="Q105">
            <v>157.19999999999999</v>
          </cell>
          <cell r="R105">
            <v>157.19999999999999</v>
          </cell>
          <cell r="S105">
            <v>157.19999999999999</v>
          </cell>
          <cell r="T105">
            <v>157.19999999999999</v>
          </cell>
          <cell r="U105">
            <v>157.19999999999999</v>
          </cell>
          <cell r="V105">
            <v>157.19999999999999</v>
          </cell>
          <cell r="W105">
            <v>157.19999999999999</v>
          </cell>
          <cell r="X105">
            <v>157.19999999999999</v>
          </cell>
          <cell r="Y105">
            <v>157.19999999999999</v>
          </cell>
          <cell r="Z105">
            <v>157.19999999999999</v>
          </cell>
          <cell r="AA105">
            <v>157.19999999999999</v>
          </cell>
          <cell r="AB105">
            <v>157.19999999999999</v>
          </cell>
          <cell r="AC105">
            <v>157.19999999999999</v>
          </cell>
          <cell r="AD105">
            <v>157.19999999999999</v>
          </cell>
        </row>
        <row r="106">
          <cell r="A106">
            <v>544</v>
          </cell>
          <cell r="B106" t="str">
            <v>Caer</v>
          </cell>
          <cell r="C106" t="str">
            <v>Flow</v>
          </cell>
          <cell r="D106" t="str">
            <v>Mig_INOV</v>
          </cell>
          <cell r="E106" t="str">
            <v>All</v>
          </cell>
          <cell r="F106">
            <v>147.6</v>
          </cell>
          <cell r="G106">
            <v>147.6</v>
          </cell>
          <cell r="H106">
            <v>147.6</v>
          </cell>
          <cell r="I106">
            <v>147.6</v>
          </cell>
          <cell r="J106">
            <v>147.6</v>
          </cell>
          <cell r="K106">
            <v>147.6</v>
          </cell>
          <cell r="L106">
            <v>147.6</v>
          </cell>
          <cell r="M106">
            <v>147.6</v>
          </cell>
          <cell r="N106">
            <v>147.6</v>
          </cell>
          <cell r="O106">
            <v>147.6</v>
          </cell>
          <cell r="P106">
            <v>147.6</v>
          </cell>
          <cell r="Q106">
            <v>147.6</v>
          </cell>
          <cell r="R106">
            <v>147.6</v>
          </cell>
          <cell r="S106">
            <v>147.6</v>
          </cell>
          <cell r="T106">
            <v>147.6</v>
          </cell>
          <cell r="U106">
            <v>147.6</v>
          </cell>
          <cell r="V106">
            <v>147.6</v>
          </cell>
          <cell r="W106">
            <v>147.6</v>
          </cell>
          <cell r="X106">
            <v>147.6</v>
          </cell>
          <cell r="Y106">
            <v>147.6</v>
          </cell>
          <cell r="Z106">
            <v>147.6</v>
          </cell>
          <cell r="AA106">
            <v>147.6</v>
          </cell>
          <cell r="AB106">
            <v>147.6</v>
          </cell>
          <cell r="AC106">
            <v>147.6</v>
          </cell>
          <cell r="AD106">
            <v>147.6</v>
          </cell>
        </row>
        <row r="107">
          <cell r="A107">
            <v>545</v>
          </cell>
          <cell r="B107" t="str">
            <v>Blae</v>
          </cell>
          <cell r="C107" t="str">
            <v>Flow</v>
          </cell>
          <cell r="D107" t="str">
            <v>Mig_INOV</v>
          </cell>
          <cell r="E107" t="str">
            <v>All</v>
          </cell>
          <cell r="F107">
            <v>82.8</v>
          </cell>
          <cell r="G107">
            <v>82.8</v>
          </cell>
          <cell r="H107">
            <v>82.8</v>
          </cell>
          <cell r="I107">
            <v>82.8</v>
          </cell>
          <cell r="J107">
            <v>82.8</v>
          </cell>
          <cell r="K107">
            <v>82.8</v>
          </cell>
          <cell r="L107">
            <v>82.8</v>
          </cell>
          <cell r="M107">
            <v>82.8</v>
          </cell>
          <cell r="N107">
            <v>82.8</v>
          </cell>
          <cell r="O107">
            <v>82.8</v>
          </cell>
          <cell r="P107">
            <v>82.8</v>
          </cell>
          <cell r="Q107">
            <v>82.8</v>
          </cell>
          <cell r="R107">
            <v>82.8</v>
          </cell>
          <cell r="S107">
            <v>82.8</v>
          </cell>
          <cell r="T107">
            <v>82.8</v>
          </cell>
          <cell r="U107">
            <v>82.8</v>
          </cell>
          <cell r="V107">
            <v>82.8</v>
          </cell>
          <cell r="W107">
            <v>82.8</v>
          </cell>
          <cell r="X107">
            <v>82.8</v>
          </cell>
          <cell r="Y107">
            <v>82.8</v>
          </cell>
          <cell r="Z107">
            <v>82.8</v>
          </cell>
          <cell r="AA107">
            <v>82.8</v>
          </cell>
          <cell r="AB107">
            <v>82.8</v>
          </cell>
          <cell r="AC107">
            <v>82.8</v>
          </cell>
          <cell r="AD107">
            <v>82.8</v>
          </cell>
        </row>
        <row r="108">
          <cell r="A108">
            <v>546</v>
          </cell>
          <cell r="B108" t="str">
            <v>Torf</v>
          </cell>
          <cell r="C108" t="str">
            <v>Flow</v>
          </cell>
          <cell r="D108" t="str">
            <v>Mig_INOV</v>
          </cell>
          <cell r="E108" t="str">
            <v>All</v>
          </cell>
          <cell r="F108">
            <v>89.2</v>
          </cell>
          <cell r="G108">
            <v>89.2</v>
          </cell>
          <cell r="H108">
            <v>89.2</v>
          </cell>
          <cell r="I108">
            <v>89.2</v>
          </cell>
          <cell r="J108">
            <v>89.2</v>
          </cell>
          <cell r="K108">
            <v>89.2</v>
          </cell>
          <cell r="L108">
            <v>89.2</v>
          </cell>
          <cell r="M108">
            <v>89.2</v>
          </cell>
          <cell r="N108">
            <v>89.2</v>
          </cell>
          <cell r="O108">
            <v>89.2</v>
          </cell>
          <cell r="P108">
            <v>89.2</v>
          </cell>
          <cell r="Q108">
            <v>89.2</v>
          </cell>
          <cell r="R108">
            <v>89.2</v>
          </cell>
          <cell r="S108">
            <v>89.2</v>
          </cell>
          <cell r="T108">
            <v>89.2</v>
          </cell>
          <cell r="U108">
            <v>89.2</v>
          </cell>
          <cell r="V108">
            <v>89.2</v>
          </cell>
          <cell r="W108">
            <v>89.2</v>
          </cell>
          <cell r="X108">
            <v>89.2</v>
          </cell>
          <cell r="Y108">
            <v>89.2</v>
          </cell>
          <cell r="Z108">
            <v>89.2</v>
          </cell>
          <cell r="AA108">
            <v>89.2</v>
          </cell>
          <cell r="AB108">
            <v>89.2</v>
          </cell>
          <cell r="AC108">
            <v>89.2</v>
          </cell>
          <cell r="AD108">
            <v>89.2</v>
          </cell>
        </row>
        <row r="109">
          <cell r="A109">
            <v>548</v>
          </cell>
          <cell r="B109" t="str">
            <v>Monm</v>
          </cell>
          <cell r="C109" t="str">
            <v>Flow</v>
          </cell>
          <cell r="D109" t="str">
            <v>Mig_INOV</v>
          </cell>
          <cell r="E109" t="str">
            <v>All</v>
          </cell>
          <cell r="F109">
            <v>167</v>
          </cell>
          <cell r="G109">
            <v>167</v>
          </cell>
          <cell r="H109">
            <v>167</v>
          </cell>
          <cell r="I109">
            <v>167</v>
          </cell>
          <cell r="J109">
            <v>167</v>
          </cell>
          <cell r="K109">
            <v>167</v>
          </cell>
          <cell r="L109">
            <v>167</v>
          </cell>
          <cell r="M109">
            <v>167</v>
          </cell>
          <cell r="N109">
            <v>167</v>
          </cell>
          <cell r="O109">
            <v>167</v>
          </cell>
          <cell r="P109">
            <v>167</v>
          </cell>
          <cell r="Q109">
            <v>167</v>
          </cell>
          <cell r="R109">
            <v>167</v>
          </cell>
          <cell r="S109">
            <v>167</v>
          </cell>
          <cell r="T109">
            <v>167</v>
          </cell>
          <cell r="U109">
            <v>167</v>
          </cell>
          <cell r="V109">
            <v>167</v>
          </cell>
          <cell r="W109">
            <v>167</v>
          </cell>
          <cell r="X109">
            <v>167</v>
          </cell>
          <cell r="Y109">
            <v>167</v>
          </cell>
          <cell r="Z109">
            <v>167</v>
          </cell>
          <cell r="AA109">
            <v>167</v>
          </cell>
          <cell r="AB109">
            <v>167</v>
          </cell>
          <cell r="AC109">
            <v>167</v>
          </cell>
          <cell r="AD109">
            <v>167</v>
          </cell>
        </row>
        <row r="110">
          <cell r="A110">
            <v>550</v>
          </cell>
          <cell r="B110" t="str">
            <v>Newp</v>
          </cell>
          <cell r="C110" t="str">
            <v>Flow</v>
          </cell>
          <cell r="D110" t="str">
            <v>Mig_INOV</v>
          </cell>
          <cell r="E110" t="str">
            <v>All</v>
          </cell>
          <cell r="F110">
            <v>803.3</v>
          </cell>
          <cell r="G110">
            <v>803.3</v>
          </cell>
          <cell r="H110">
            <v>803.3</v>
          </cell>
          <cell r="I110">
            <v>803.3</v>
          </cell>
          <cell r="J110">
            <v>803.3</v>
          </cell>
          <cell r="K110">
            <v>803.3</v>
          </cell>
          <cell r="L110">
            <v>803.3</v>
          </cell>
          <cell r="M110">
            <v>803.3</v>
          </cell>
          <cell r="N110">
            <v>803.3</v>
          </cell>
          <cell r="O110">
            <v>803.3</v>
          </cell>
          <cell r="P110">
            <v>803.3</v>
          </cell>
          <cell r="Q110">
            <v>803.3</v>
          </cell>
          <cell r="R110">
            <v>803.3</v>
          </cell>
          <cell r="S110">
            <v>803.3</v>
          </cell>
          <cell r="T110">
            <v>803.3</v>
          </cell>
          <cell r="U110">
            <v>803.3</v>
          </cell>
          <cell r="V110">
            <v>803.3</v>
          </cell>
          <cell r="W110">
            <v>803.3</v>
          </cell>
          <cell r="X110">
            <v>803.3</v>
          </cell>
          <cell r="Y110">
            <v>803.3</v>
          </cell>
          <cell r="Z110">
            <v>803.3</v>
          </cell>
          <cell r="AA110">
            <v>803.3</v>
          </cell>
          <cell r="AB110">
            <v>803.3</v>
          </cell>
          <cell r="AC110">
            <v>803.3</v>
          </cell>
          <cell r="AD110">
            <v>803.3</v>
          </cell>
        </row>
        <row r="111">
          <cell r="A111">
            <v>552</v>
          </cell>
          <cell r="B111" t="str">
            <v>Card</v>
          </cell>
          <cell r="C111" t="str">
            <v>Flow</v>
          </cell>
          <cell r="D111" t="str">
            <v>Mig_INOV</v>
          </cell>
          <cell r="E111" t="str">
            <v>All</v>
          </cell>
          <cell r="F111">
            <v>4777.3999999999996</v>
          </cell>
          <cell r="G111">
            <v>4777.3999999999996</v>
          </cell>
          <cell r="H111">
            <v>4777.3999999999996</v>
          </cell>
          <cell r="I111">
            <v>4777.3999999999996</v>
          </cell>
          <cell r="J111">
            <v>4777.3999999999996</v>
          </cell>
          <cell r="K111">
            <v>4777.3999999999996</v>
          </cell>
          <cell r="L111">
            <v>4777.3999999999996</v>
          </cell>
          <cell r="M111">
            <v>4777.3999999999996</v>
          </cell>
          <cell r="N111">
            <v>4777.3999999999996</v>
          </cell>
          <cell r="O111">
            <v>4777.3999999999996</v>
          </cell>
          <cell r="P111">
            <v>4777.3999999999996</v>
          </cell>
          <cell r="Q111">
            <v>4777.3999999999996</v>
          </cell>
          <cell r="R111">
            <v>4777.3999999999996</v>
          </cell>
          <cell r="S111">
            <v>4777.3999999999996</v>
          </cell>
          <cell r="T111">
            <v>4777.3999999999996</v>
          </cell>
          <cell r="U111">
            <v>4777.3999999999996</v>
          </cell>
          <cell r="V111">
            <v>4777.3999999999996</v>
          </cell>
          <cell r="W111">
            <v>4777.3999999999996</v>
          </cell>
          <cell r="X111">
            <v>4777.3999999999996</v>
          </cell>
          <cell r="Y111">
            <v>4777.3999999999996</v>
          </cell>
          <cell r="Z111">
            <v>4777.3999999999996</v>
          </cell>
          <cell r="AA111">
            <v>4777.3999999999996</v>
          </cell>
          <cell r="AB111">
            <v>4777.3999999999996</v>
          </cell>
          <cell r="AC111">
            <v>4777.3999999999996</v>
          </cell>
          <cell r="AD111">
            <v>4777.3999999999996</v>
          </cell>
        </row>
        <row r="112">
          <cell r="A112">
            <v>512</v>
          </cell>
          <cell r="B112" t="str">
            <v>IOA</v>
          </cell>
          <cell r="C112" t="str">
            <v>Flow</v>
          </cell>
          <cell r="D112" t="str">
            <v>Mig_INUK</v>
          </cell>
          <cell r="E112" t="str">
            <v>All</v>
          </cell>
          <cell r="F112">
            <v>2349.9252962728392</v>
          </cell>
          <cell r="G112">
            <v>2349.9252962728406</v>
          </cell>
          <cell r="H112">
            <v>2349.9252962728397</v>
          </cell>
          <cell r="I112">
            <v>2349.9252962728406</v>
          </cell>
          <cell r="J112">
            <v>2349.9252962728397</v>
          </cell>
          <cell r="K112">
            <v>2349.9252962728401</v>
          </cell>
          <cell r="L112">
            <v>2349.9252962728401</v>
          </cell>
          <cell r="M112">
            <v>2349.9252962728406</v>
          </cell>
          <cell r="N112">
            <v>2349.9252962728406</v>
          </cell>
          <cell r="O112">
            <v>2349.9252962728401</v>
          </cell>
          <cell r="P112">
            <v>2349.9252962728406</v>
          </cell>
          <cell r="Q112">
            <v>2349.9252962728406</v>
          </cell>
          <cell r="R112">
            <v>2349.9252962728397</v>
          </cell>
          <cell r="S112">
            <v>2349.9252962728401</v>
          </cell>
          <cell r="T112">
            <v>2349.9252962728397</v>
          </cell>
          <cell r="U112">
            <v>2349.9252962728388</v>
          </cell>
          <cell r="V112">
            <v>2349.9252962728406</v>
          </cell>
          <cell r="W112">
            <v>2349.9252962728401</v>
          </cell>
          <cell r="X112">
            <v>2349.9252962728406</v>
          </cell>
          <cell r="Y112">
            <v>2349.9252962728397</v>
          </cell>
          <cell r="Z112">
            <v>2349.9252962728388</v>
          </cell>
          <cell r="AA112">
            <v>2349.9252962728401</v>
          </cell>
          <cell r="AB112">
            <v>2349.9252962728406</v>
          </cell>
          <cell r="AC112">
            <v>2349.9252962728397</v>
          </cell>
          <cell r="AD112">
            <v>2349.9252962728406</v>
          </cell>
        </row>
        <row r="113">
          <cell r="A113">
            <v>514</v>
          </cell>
          <cell r="B113" t="str">
            <v>Gwyn</v>
          </cell>
          <cell r="C113" t="str">
            <v>Flow</v>
          </cell>
          <cell r="D113" t="str">
            <v>Mig_INUK</v>
          </cell>
          <cell r="E113" t="str">
            <v>All</v>
          </cell>
          <cell r="F113">
            <v>5455.4811926328111</v>
          </cell>
          <cell r="G113">
            <v>5455.4811926328093</v>
          </cell>
          <cell r="H113">
            <v>5455.4811926328093</v>
          </cell>
          <cell r="I113">
            <v>5455.4811926328093</v>
          </cell>
          <cell r="J113">
            <v>5455.4811926328093</v>
          </cell>
          <cell r="K113">
            <v>5455.4811926328093</v>
          </cell>
          <cell r="L113">
            <v>5455.4811926328111</v>
          </cell>
          <cell r="M113">
            <v>5455.4811926328111</v>
          </cell>
          <cell r="N113">
            <v>5455.4811926328093</v>
          </cell>
          <cell r="O113">
            <v>5455.4811926328102</v>
          </cell>
          <cell r="P113">
            <v>5455.4811926328093</v>
          </cell>
          <cell r="Q113">
            <v>5455.4811926328111</v>
          </cell>
          <cell r="R113">
            <v>5455.4811926328075</v>
          </cell>
          <cell r="S113">
            <v>5455.4811926328093</v>
          </cell>
          <cell r="T113">
            <v>5455.4811926328102</v>
          </cell>
          <cell r="U113">
            <v>5455.4811926328093</v>
          </cell>
          <cell r="V113">
            <v>5455.4811926328121</v>
          </cell>
          <cell r="W113">
            <v>5455.4811926328102</v>
          </cell>
          <cell r="X113">
            <v>5455.4811926328093</v>
          </cell>
          <cell r="Y113">
            <v>5455.4811926328093</v>
          </cell>
          <cell r="Z113">
            <v>5455.4811926328102</v>
          </cell>
          <cell r="AA113">
            <v>5455.4811926328093</v>
          </cell>
          <cell r="AB113">
            <v>5455.4811926328093</v>
          </cell>
          <cell r="AC113">
            <v>5455.4811926328111</v>
          </cell>
          <cell r="AD113">
            <v>5455.4811926328093</v>
          </cell>
        </row>
        <row r="114">
          <cell r="A114">
            <v>516</v>
          </cell>
          <cell r="B114" t="str">
            <v>Conwy</v>
          </cell>
          <cell r="C114" t="str">
            <v>Flow</v>
          </cell>
          <cell r="D114" t="str">
            <v>Mig_INUK</v>
          </cell>
          <cell r="E114" t="str">
            <v>All</v>
          </cell>
          <cell r="F114">
            <v>4874.1797965229289</v>
          </cell>
          <cell r="G114">
            <v>4874.1797965229307</v>
          </cell>
          <cell r="H114">
            <v>4874.1797965229298</v>
          </cell>
          <cell r="I114">
            <v>4874.1797965229316</v>
          </cell>
          <cell r="J114">
            <v>4874.1797965229307</v>
          </cell>
          <cell r="K114">
            <v>4874.1797965229307</v>
          </cell>
          <cell r="L114">
            <v>4874.1797965229307</v>
          </cell>
          <cell r="M114">
            <v>4874.1797965229289</v>
          </cell>
          <cell r="N114">
            <v>4874.1797965229289</v>
          </cell>
          <cell r="O114">
            <v>4874.1797965229298</v>
          </cell>
          <cell r="P114">
            <v>4874.1797965229307</v>
          </cell>
          <cell r="Q114">
            <v>4874.1797965229289</v>
          </cell>
          <cell r="R114">
            <v>4874.1797965229289</v>
          </cell>
          <cell r="S114">
            <v>4874.1797965229289</v>
          </cell>
          <cell r="T114">
            <v>4874.1797965229289</v>
          </cell>
          <cell r="U114">
            <v>4874.1797965229289</v>
          </cell>
          <cell r="V114">
            <v>4874.1797965229289</v>
          </cell>
          <cell r="W114">
            <v>4874.1797965229289</v>
          </cell>
          <cell r="X114">
            <v>4874.1797965229298</v>
          </cell>
          <cell r="Y114">
            <v>4874.1797965229289</v>
          </cell>
          <cell r="Z114">
            <v>4874.1797965229316</v>
          </cell>
          <cell r="AA114">
            <v>4874.1797965229289</v>
          </cell>
          <cell r="AB114">
            <v>4874.1797965229307</v>
          </cell>
          <cell r="AC114">
            <v>4874.1797965229298</v>
          </cell>
          <cell r="AD114">
            <v>4874.1797965229307</v>
          </cell>
        </row>
        <row r="115">
          <cell r="A115">
            <v>518</v>
          </cell>
          <cell r="B115" t="str">
            <v>Denb</v>
          </cell>
          <cell r="C115" t="str">
            <v>Flow</v>
          </cell>
          <cell r="D115" t="str">
            <v>Mig_INUK</v>
          </cell>
          <cell r="E115" t="str">
            <v>All</v>
          </cell>
          <cell r="F115">
            <v>4610.9361595339997</v>
          </cell>
          <cell r="G115">
            <v>4610.9361595339997</v>
          </cell>
          <cell r="H115">
            <v>4610.9361595339979</v>
          </cell>
          <cell r="I115">
            <v>4610.9361595340006</v>
          </cell>
          <cell r="J115">
            <v>4610.9361595340015</v>
          </cell>
          <cell r="K115">
            <v>4610.9361595339979</v>
          </cell>
          <cell r="L115">
            <v>4610.9361595339979</v>
          </cell>
          <cell r="M115">
            <v>4610.9361595340006</v>
          </cell>
          <cell r="N115">
            <v>4610.9361595339997</v>
          </cell>
          <cell r="O115">
            <v>4610.9361595339997</v>
          </cell>
          <cell r="P115">
            <v>4610.9361595339997</v>
          </cell>
          <cell r="Q115">
            <v>4610.9361595340015</v>
          </cell>
          <cell r="R115">
            <v>4610.9361595340015</v>
          </cell>
          <cell r="S115">
            <v>4610.9361595340006</v>
          </cell>
          <cell r="T115">
            <v>4610.9361595339988</v>
          </cell>
          <cell r="U115">
            <v>4610.9361595339997</v>
          </cell>
          <cell r="V115">
            <v>4610.9361595340006</v>
          </cell>
          <cell r="W115">
            <v>4610.9361595340006</v>
          </cell>
          <cell r="X115">
            <v>4610.9361595339997</v>
          </cell>
          <cell r="Y115">
            <v>4610.9361595340015</v>
          </cell>
          <cell r="Z115">
            <v>4610.9361595339997</v>
          </cell>
          <cell r="AA115">
            <v>4610.9361595339979</v>
          </cell>
          <cell r="AB115">
            <v>4610.9361595340006</v>
          </cell>
          <cell r="AC115">
            <v>4610.9361595339979</v>
          </cell>
          <cell r="AD115">
            <v>4610.9361595340015</v>
          </cell>
        </row>
        <row r="116">
          <cell r="A116">
            <v>520</v>
          </cell>
          <cell r="B116" t="str">
            <v>Flint</v>
          </cell>
          <cell r="C116" t="str">
            <v>Flow</v>
          </cell>
          <cell r="D116" t="str">
            <v>Mig_INUK</v>
          </cell>
          <cell r="E116" t="str">
            <v>All</v>
          </cell>
          <cell r="F116">
            <v>4684.5205139226637</v>
          </cell>
          <cell r="G116">
            <v>4684.52051392266</v>
          </cell>
          <cell r="H116">
            <v>4684.5205139226582</v>
          </cell>
          <cell r="I116">
            <v>4684.5205139226591</v>
          </cell>
          <cell r="J116">
            <v>4684.5205139226609</v>
          </cell>
          <cell r="K116">
            <v>4684.52051392266</v>
          </cell>
          <cell r="L116">
            <v>4684.52051392266</v>
          </cell>
          <cell r="M116">
            <v>4684.52051392266</v>
          </cell>
          <cell r="N116">
            <v>4684.5205139226573</v>
          </cell>
          <cell r="O116">
            <v>4684.52051392266</v>
          </cell>
          <cell r="P116">
            <v>4684.5205139226582</v>
          </cell>
          <cell r="Q116">
            <v>4684.5205139226591</v>
          </cell>
          <cell r="R116">
            <v>4684.5205139226582</v>
          </cell>
          <cell r="S116">
            <v>4684.52051392266</v>
          </cell>
          <cell r="T116">
            <v>4684.5205139226582</v>
          </cell>
          <cell r="U116">
            <v>4684.5205139226582</v>
          </cell>
          <cell r="V116">
            <v>4684.5205139226591</v>
          </cell>
          <cell r="W116">
            <v>4684.5205139226582</v>
          </cell>
          <cell r="X116">
            <v>4684.5205139226582</v>
          </cell>
          <cell r="Y116">
            <v>4684.52051392266</v>
          </cell>
          <cell r="Z116">
            <v>4684.5205139226591</v>
          </cell>
          <cell r="AA116">
            <v>4684.5205139226591</v>
          </cell>
          <cell r="AB116">
            <v>4684.5205139226582</v>
          </cell>
          <cell r="AC116">
            <v>4684.5205139226618</v>
          </cell>
          <cell r="AD116">
            <v>4684.52051392266</v>
          </cell>
        </row>
        <row r="117">
          <cell r="A117">
            <v>522</v>
          </cell>
          <cell r="B117" t="str">
            <v>Wrex</v>
          </cell>
          <cell r="C117" t="str">
            <v>Flow</v>
          </cell>
          <cell r="D117" t="str">
            <v>Mig_INUK</v>
          </cell>
          <cell r="E117" t="str">
            <v>All</v>
          </cell>
          <cell r="F117">
            <v>3888.9010031284979</v>
          </cell>
          <cell r="G117">
            <v>3888.9010031284997</v>
          </cell>
          <cell r="H117">
            <v>3888.9010031284997</v>
          </cell>
          <cell r="I117">
            <v>3888.9010031284997</v>
          </cell>
          <cell r="J117">
            <v>3888.9010031284997</v>
          </cell>
          <cell r="K117">
            <v>3888.9010031284997</v>
          </cell>
          <cell r="L117">
            <v>3888.9010031285011</v>
          </cell>
          <cell r="M117">
            <v>3888.9010031284997</v>
          </cell>
          <cell r="N117">
            <v>3888.9010031285002</v>
          </cell>
          <cell r="O117">
            <v>3888.9010031285006</v>
          </cell>
          <cell r="P117">
            <v>3888.9010031284997</v>
          </cell>
          <cell r="Q117">
            <v>3888.9010031285002</v>
          </cell>
          <cell r="R117">
            <v>3888.9010031285015</v>
          </cell>
          <cell r="S117">
            <v>3888.9010031284988</v>
          </cell>
          <cell r="T117">
            <v>3888.9010031285006</v>
          </cell>
          <cell r="U117">
            <v>3888.9010031284997</v>
          </cell>
          <cell r="V117">
            <v>3888.9010031285002</v>
          </cell>
          <cell r="W117">
            <v>3888.9010031284988</v>
          </cell>
          <cell r="X117">
            <v>3888.9010031285006</v>
          </cell>
          <cell r="Y117">
            <v>3888.9010031285006</v>
          </cell>
          <cell r="Z117">
            <v>3888.9010031285002</v>
          </cell>
          <cell r="AA117">
            <v>3888.9010031284997</v>
          </cell>
          <cell r="AB117">
            <v>3888.9010031285006</v>
          </cell>
          <cell r="AC117">
            <v>3888.9010031284988</v>
          </cell>
          <cell r="AD117">
            <v>3888.9010031284997</v>
          </cell>
        </row>
        <row r="118">
          <cell r="A118">
            <v>524</v>
          </cell>
          <cell r="B118" t="str">
            <v>Powys</v>
          </cell>
          <cell r="C118" t="str">
            <v>Flow</v>
          </cell>
          <cell r="D118" t="str">
            <v>Mig_INUK</v>
          </cell>
          <cell r="E118" t="str">
            <v>All</v>
          </cell>
          <cell r="F118">
            <v>5505.5479344595797</v>
          </cell>
          <cell r="G118">
            <v>5505.5479344595815</v>
          </cell>
          <cell r="H118">
            <v>5505.5479344595806</v>
          </cell>
          <cell r="I118">
            <v>5505.5479344595806</v>
          </cell>
          <cell r="J118">
            <v>5505.5479344595788</v>
          </cell>
          <cell r="K118">
            <v>5505.5479344595824</v>
          </cell>
          <cell r="L118">
            <v>5505.5479344595815</v>
          </cell>
          <cell r="M118">
            <v>5505.5479344595797</v>
          </cell>
          <cell r="N118">
            <v>5505.5479344595806</v>
          </cell>
          <cell r="O118">
            <v>5505.5479344595797</v>
          </cell>
          <cell r="P118">
            <v>5505.5479344595797</v>
          </cell>
          <cell r="Q118">
            <v>5505.5479344595788</v>
          </cell>
          <cell r="R118">
            <v>5505.5479344595797</v>
          </cell>
          <cell r="S118">
            <v>5505.5479344595824</v>
          </cell>
          <cell r="T118">
            <v>5505.5479344595806</v>
          </cell>
          <cell r="U118">
            <v>5505.5479344595806</v>
          </cell>
          <cell r="V118">
            <v>5505.5479344595778</v>
          </cell>
          <cell r="W118">
            <v>5505.5479344595788</v>
          </cell>
          <cell r="X118">
            <v>5505.5479344595788</v>
          </cell>
          <cell r="Y118">
            <v>5505.5479344595806</v>
          </cell>
          <cell r="Z118">
            <v>5505.5479344595806</v>
          </cell>
          <cell r="AA118">
            <v>5505.5479344595806</v>
          </cell>
          <cell r="AB118">
            <v>5505.5479344595806</v>
          </cell>
          <cell r="AC118">
            <v>5505.5479344595788</v>
          </cell>
          <cell r="AD118">
            <v>5505.5479344595806</v>
          </cell>
        </row>
        <row r="119">
          <cell r="A119">
            <v>526</v>
          </cell>
          <cell r="B119" t="str">
            <v>Cere</v>
          </cell>
          <cell r="C119" t="str">
            <v>Flow</v>
          </cell>
          <cell r="D119" t="str">
            <v>Mig_INUK</v>
          </cell>
          <cell r="E119" t="str">
            <v>All</v>
          </cell>
          <cell r="F119">
            <v>5911.7778197671569</v>
          </cell>
          <cell r="G119">
            <v>5911.7778197671596</v>
          </cell>
          <cell r="H119">
            <v>5911.7778197671587</v>
          </cell>
          <cell r="I119">
            <v>5911.7778197671596</v>
          </cell>
          <cell r="J119">
            <v>5911.7778197671578</v>
          </cell>
          <cell r="K119">
            <v>5911.7778197671578</v>
          </cell>
          <cell r="L119">
            <v>5911.7778197671623</v>
          </cell>
          <cell r="M119">
            <v>5911.7778197671587</v>
          </cell>
          <cell r="N119">
            <v>5911.7778197671605</v>
          </cell>
          <cell r="O119">
            <v>5911.7778197671614</v>
          </cell>
          <cell r="P119">
            <v>5911.7778197671596</v>
          </cell>
          <cell r="Q119">
            <v>5911.7778197671596</v>
          </cell>
          <cell r="R119">
            <v>5911.7778197671569</v>
          </cell>
          <cell r="S119">
            <v>5911.7778197671623</v>
          </cell>
          <cell r="T119">
            <v>5911.7778197671614</v>
          </cell>
          <cell r="U119">
            <v>5911.7778197671587</v>
          </cell>
          <cell r="V119">
            <v>5911.7778197671605</v>
          </cell>
          <cell r="W119">
            <v>5911.7778197671578</v>
          </cell>
          <cell r="X119">
            <v>5911.7778197671596</v>
          </cell>
          <cell r="Y119">
            <v>5911.7778197671596</v>
          </cell>
          <cell r="Z119">
            <v>5911.7778197671605</v>
          </cell>
          <cell r="AA119">
            <v>5911.7778197671605</v>
          </cell>
          <cell r="AB119">
            <v>5911.7778197671578</v>
          </cell>
          <cell r="AC119">
            <v>5911.7778197671614</v>
          </cell>
          <cell r="AD119">
            <v>5911.7778197671614</v>
          </cell>
        </row>
        <row r="120">
          <cell r="A120">
            <v>528</v>
          </cell>
          <cell r="B120" t="str">
            <v>Pemb</v>
          </cell>
          <cell r="C120" t="str">
            <v>Flow</v>
          </cell>
          <cell r="D120" t="str">
            <v>Mig_INUK</v>
          </cell>
          <cell r="E120" t="str">
            <v>All</v>
          </cell>
          <cell r="F120">
            <v>4125.8852976180897</v>
          </cell>
          <cell r="G120">
            <v>4125.8852976180906</v>
          </cell>
          <cell r="H120">
            <v>4125.8852976180906</v>
          </cell>
          <cell r="I120">
            <v>4125.8852976180897</v>
          </cell>
          <cell r="J120">
            <v>4125.8852976180897</v>
          </cell>
          <cell r="K120">
            <v>4125.8852976180897</v>
          </cell>
          <cell r="L120">
            <v>4125.8852976180915</v>
          </cell>
          <cell r="M120">
            <v>4125.8852976180888</v>
          </cell>
          <cell r="N120">
            <v>4125.8852976180906</v>
          </cell>
          <cell r="O120">
            <v>4125.8852976180906</v>
          </cell>
          <cell r="P120">
            <v>4125.8852976180897</v>
          </cell>
          <cell r="Q120">
            <v>4125.8852976180897</v>
          </cell>
          <cell r="R120">
            <v>4125.8852976180897</v>
          </cell>
          <cell r="S120">
            <v>4125.8852976180897</v>
          </cell>
          <cell r="T120">
            <v>4125.8852976180897</v>
          </cell>
          <cell r="U120">
            <v>4125.8852976180879</v>
          </cell>
          <cell r="V120">
            <v>4125.8852976180897</v>
          </cell>
          <cell r="W120">
            <v>4125.8852976180897</v>
          </cell>
          <cell r="X120">
            <v>4125.8852976180888</v>
          </cell>
          <cell r="Y120">
            <v>4125.8852976180906</v>
          </cell>
          <cell r="Z120">
            <v>4125.8852976180897</v>
          </cell>
          <cell r="AA120">
            <v>4125.8852976180897</v>
          </cell>
          <cell r="AB120">
            <v>4125.8852976180897</v>
          </cell>
          <cell r="AC120">
            <v>4125.8852976180897</v>
          </cell>
          <cell r="AD120">
            <v>4125.8852976180897</v>
          </cell>
        </row>
        <row r="121">
          <cell r="A121">
            <v>530</v>
          </cell>
          <cell r="B121" t="str">
            <v>Carm</v>
          </cell>
          <cell r="C121" t="str">
            <v>Flow</v>
          </cell>
          <cell r="D121" t="str">
            <v>Mig_INUK</v>
          </cell>
          <cell r="E121" t="str">
            <v>All</v>
          </cell>
          <cell r="F121">
            <v>6354.4304552282283</v>
          </cell>
          <cell r="G121">
            <v>6354.4304552282301</v>
          </cell>
          <cell r="H121">
            <v>6354.4304552282283</v>
          </cell>
          <cell r="I121">
            <v>6354.4304552282301</v>
          </cell>
          <cell r="J121">
            <v>6354.4304552282301</v>
          </cell>
          <cell r="K121">
            <v>6354.4304552282283</v>
          </cell>
          <cell r="L121">
            <v>6354.4304552282292</v>
          </cell>
          <cell r="M121">
            <v>6354.4304552282283</v>
          </cell>
          <cell r="N121">
            <v>6354.4304552282292</v>
          </cell>
          <cell r="O121">
            <v>6354.4304552282329</v>
          </cell>
          <cell r="P121">
            <v>6354.4304552282301</v>
          </cell>
          <cell r="Q121">
            <v>6354.4304552282283</v>
          </cell>
          <cell r="R121">
            <v>6354.4304552282319</v>
          </cell>
          <cell r="S121">
            <v>6354.4304552282292</v>
          </cell>
          <cell r="T121">
            <v>6354.4304552282301</v>
          </cell>
          <cell r="U121">
            <v>6354.4304552282292</v>
          </cell>
          <cell r="V121">
            <v>6354.430455228231</v>
          </cell>
          <cell r="W121">
            <v>6354.4304552282283</v>
          </cell>
          <cell r="X121">
            <v>6354.4304552282292</v>
          </cell>
          <cell r="Y121">
            <v>6354.430455228231</v>
          </cell>
          <cell r="Z121">
            <v>6354.4304552282301</v>
          </cell>
          <cell r="AA121">
            <v>6354.4304552282301</v>
          </cell>
          <cell r="AB121">
            <v>6354.4304552282301</v>
          </cell>
          <cell r="AC121">
            <v>6354.4304552282319</v>
          </cell>
          <cell r="AD121">
            <v>6354.4304552282283</v>
          </cell>
        </row>
        <row r="122">
          <cell r="A122">
            <v>532</v>
          </cell>
          <cell r="B122" t="str">
            <v>Swan</v>
          </cell>
          <cell r="C122" t="str">
            <v>Flow</v>
          </cell>
          <cell r="D122" t="str">
            <v>Mig_INUK</v>
          </cell>
          <cell r="E122" t="str">
            <v>All</v>
          </cell>
          <cell r="F122">
            <v>8901.084526064893</v>
          </cell>
          <cell r="G122">
            <v>8901.084526064893</v>
          </cell>
          <cell r="H122">
            <v>8901.0845260648894</v>
          </cell>
          <cell r="I122">
            <v>8901.0845260648894</v>
          </cell>
          <cell r="J122">
            <v>8901.0845260648857</v>
          </cell>
          <cell r="K122">
            <v>8901.084526064893</v>
          </cell>
          <cell r="L122">
            <v>8901.0845260648894</v>
          </cell>
          <cell r="M122">
            <v>8901.0845260648875</v>
          </cell>
          <cell r="N122">
            <v>8901.0845260648912</v>
          </cell>
          <cell r="O122">
            <v>8901.084526064893</v>
          </cell>
          <cell r="P122">
            <v>8901.0845260648857</v>
          </cell>
          <cell r="Q122">
            <v>8901.0845260648857</v>
          </cell>
          <cell r="R122">
            <v>8901.0845260648894</v>
          </cell>
          <cell r="S122">
            <v>8901.0845260648857</v>
          </cell>
          <cell r="T122">
            <v>8901.084526064893</v>
          </cell>
          <cell r="U122">
            <v>8901.084526064893</v>
          </cell>
          <cell r="V122">
            <v>8901.0845260648894</v>
          </cell>
          <cell r="W122">
            <v>8901.0845260648875</v>
          </cell>
          <cell r="X122">
            <v>8901.0845260648875</v>
          </cell>
          <cell r="Y122">
            <v>8901.0845260648875</v>
          </cell>
          <cell r="Z122">
            <v>8901.0845260648894</v>
          </cell>
          <cell r="AA122">
            <v>8901.084526064893</v>
          </cell>
          <cell r="AB122">
            <v>8901.0845260648875</v>
          </cell>
          <cell r="AC122">
            <v>8901.0845260648894</v>
          </cell>
          <cell r="AD122">
            <v>8901.0845260648894</v>
          </cell>
        </row>
        <row r="123">
          <cell r="A123">
            <v>534</v>
          </cell>
          <cell r="B123" t="str">
            <v>NPT</v>
          </cell>
          <cell r="C123" t="str">
            <v>Flow</v>
          </cell>
          <cell r="D123" t="str">
            <v>Mig_INUK</v>
          </cell>
          <cell r="E123" t="str">
            <v>All</v>
          </cell>
          <cell r="F123">
            <v>4047.0579307649514</v>
          </cell>
          <cell r="G123">
            <v>4047.0579307649496</v>
          </cell>
          <cell r="H123">
            <v>4047.0579307649514</v>
          </cell>
          <cell r="I123">
            <v>4047.0579307649496</v>
          </cell>
          <cell r="J123">
            <v>4047.05793076495</v>
          </cell>
          <cell r="K123">
            <v>4047.0579307649505</v>
          </cell>
          <cell r="L123">
            <v>4047.0579307649496</v>
          </cell>
          <cell r="M123">
            <v>4047.0579307649496</v>
          </cell>
          <cell r="N123">
            <v>4047.0579307649509</v>
          </cell>
          <cell r="O123">
            <v>4047.0579307649496</v>
          </cell>
          <cell r="P123">
            <v>4047.05793076495</v>
          </cell>
          <cell r="Q123">
            <v>4047.05793076495</v>
          </cell>
          <cell r="R123">
            <v>4047.0579307649509</v>
          </cell>
          <cell r="S123">
            <v>4047.0579307649514</v>
          </cell>
          <cell r="T123">
            <v>4047.0579307649514</v>
          </cell>
          <cell r="U123">
            <v>4047.0579307649505</v>
          </cell>
          <cell r="V123">
            <v>4047.0579307649496</v>
          </cell>
          <cell r="W123">
            <v>4047.0579307649509</v>
          </cell>
          <cell r="X123">
            <v>4047.0579307649505</v>
          </cell>
          <cell r="Y123">
            <v>4047.0579307649505</v>
          </cell>
          <cell r="Z123">
            <v>4047.0579307649496</v>
          </cell>
          <cell r="AA123">
            <v>4047.0579307649514</v>
          </cell>
          <cell r="AB123">
            <v>4047.0579307649496</v>
          </cell>
          <cell r="AC123">
            <v>4047.0579307649505</v>
          </cell>
          <cell r="AD123">
            <v>4047.05793076495</v>
          </cell>
        </row>
        <row r="124">
          <cell r="A124">
            <v>536</v>
          </cell>
          <cell r="B124" t="str">
            <v>Brid</v>
          </cell>
          <cell r="C124" t="str">
            <v>Flow</v>
          </cell>
          <cell r="D124" t="str">
            <v>Mig_INUK</v>
          </cell>
          <cell r="E124" t="str">
            <v>All</v>
          </cell>
          <cell r="F124">
            <v>3937.5681170063108</v>
          </cell>
          <cell r="G124">
            <v>3937.5681170063117</v>
          </cell>
          <cell r="H124">
            <v>3937.5681170063094</v>
          </cell>
          <cell r="I124">
            <v>3937.5681170063103</v>
          </cell>
          <cell r="J124">
            <v>3937.5681170063103</v>
          </cell>
          <cell r="K124">
            <v>3937.5681170063103</v>
          </cell>
          <cell r="L124">
            <v>3937.5681170063099</v>
          </cell>
          <cell r="M124">
            <v>3937.5681170063099</v>
          </cell>
          <cell r="N124">
            <v>3937.5681170063108</v>
          </cell>
          <cell r="O124">
            <v>3937.568117006309</v>
          </cell>
          <cell r="P124">
            <v>3937.5681170063099</v>
          </cell>
          <cell r="Q124">
            <v>3937.5681170063099</v>
          </cell>
          <cell r="R124">
            <v>3937.5681170063099</v>
          </cell>
          <cell r="S124">
            <v>3937.5681170063099</v>
          </cell>
          <cell r="T124">
            <v>3937.5681170063117</v>
          </cell>
          <cell r="U124">
            <v>3937.5681170063117</v>
          </cell>
          <cell r="V124">
            <v>3937.568117006309</v>
          </cell>
          <cell r="W124">
            <v>3937.5681170063099</v>
          </cell>
          <cell r="X124">
            <v>3937.5681170063099</v>
          </cell>
          <cell r="Y124">
            <v>3937.5681170063108</v>
          </cell>
          <cell r="Z124">
            <v>3937.5681170063094</v>
          </cell>
          <cell r="AA124">
            <v>3937.5681170063108</v>
          </cell>
          <cell r="AB124">
            <v>3937.5681170063108</v>
          </cell>
          <cell r="AC124">
            <v>3937.568117006309</v>
          </cell>
          <cell r="AD124">
            <v>3937.568117006309</v>
          </cell>
        </row>
        <row r="125">
          <cell r="A125">
            <v>538</v>
          </cell>
          <cell r="B125" t="str">
            <v>Vale</v>
          </cell>
          <cell r="C125" t="str">
            <v>Flow</v>
          </cell>
          <cell r="D125" t="str">
            <v>Mig_INUK</v>
          </cell>
          <cell r="E125" t="str">
            <v>All</v>
          </cell>
          <cell r="F125">
            <v>5000.5626090424194</v>
          </cell>
          <cell r="G125">
            <v>5000.5626090424203</v>
          </cell>
          <cell r="H125">
            <v>5000.562609042423</v>
          </cell>
          <cell r="I125">
            <v>5000.5626090424212</v>
          </cell>
          <cell r="J125">
            <v>5000.5626090424212</v>
          </cell>
          <cell r="K125">
            <v>5000.562609042423</v>
          </cell>
          <cell r="L125">
            <v>5000.5626090424203</v>
          </cell>
          <cell r="M125">
            <v>5000.5626090424212</v>
          </cell>
          <cell r="N125">
            <v>5000.5626090424212</v>
          </cell>
          <cell r="O125">
            <v>5000.5626090424212</v>
          </cell>
          <cell r="P125">
            <v>5000.5626090424203</v>
          </cell>
          <cell r="Q125">
            <v>5000.5626090424194</v>
          </cell>
          <cell r="R125">
            <v>5000.5626090424184</v>
          </cell>
          <cell r="S125">
            <v>5000.5626090424203</v>
          </cell>
          <cell r="T125">
            <v>5000.5626090424212</v>
          </cell>
          <cell r="U125">
            <v>5000.5626090424212</v>
          </cell>
          <cell r="V125">
            <v>5000.5626090424212</v>
          </cell>
          <cell r="W125">
            <v>5000.562609042423</v>
          </cell>
          <cell r="X125">
            <v>5000.5626090424212</v>
          </cell>
          <cell r="Y125">
            <v>5000.5626090424221</v>
          </cell>
          <cell r="Z125">
            <v>5000.5626090424203</v>
          </cell>
          <cell r="AA125">
            <v>5000.5626090424212</v>
          </cell>
          <cell r="AB125">
            <v>5000.5626090424175</v>
          </cell>
          <cell r="AC125">
            <v>5000.5626090424212</v>
          </cell>
          <cell r="AD125">
            <v>5000.5626090424212</v>
          </cell>
        </row>
        <row r="126">
          <cell r="A126">
            <v>540</v>
          </cell>
          <cell r="B126" t="str">
            <v>RCT</v>
          </cell>
          <cell r="C126" t="str">
            <v>Flow</v>
          </cell>
          <cell r="D126" t="str">
            <v>Mig_INUK</v>
          </cell>
          <cell r="E126" t="str">
            <v>All</v>
          </cell>
          <cell r="F126">
            <v>6285.9439112481978</v>
          </cell>
          <cell r="G126">
            <v>6285.9439112482014</v>
          </cell>
          <cell r="H126">
            <v>6285.9439112482032</v>
          </cell>
          <cell r="I126">
            <v>6285.9439112481987</v>
          </cell>
          <cell r="J126">
            <v>6285.9439112481978</v>
          </cell>
          <cell r="K126">
            <v>6285.9439112482005</v>
          </cell>
          <cell r="L126">
            <v>6285.9439112481996</v>
          </cell>
          <cell r="M126">
            <v>6285.9439112481996</v>
          </cell>
          <cell r="N126">
            <v>6285.9439112481996</v>
          </cell>
          <cell r="O126">
            <v>6285.9439112481978</v>
          </cell>
          <cell r="P126">
            <v>6285.9439112482014</v>
          </cell>
          <cell r="Q126">
            <v>6285.9439112482014</v>
          </cell>
          <cell r="R126">
            <v>6285.9439112482014</v>
          </cell>
          <cell r="S126">
            <v>6285.9439112481987</v>
          </cell>
          <cell r="T126">
            <v>6285.9439112482014</v>
          </cell>
          <cell r="U126">
            <v>6285.9439112481978</v>
          </cell>
          <cell r="V126">
            <v>6285.9439112481996</v>
          </cell>
          <cell r="W126">
            <v>6285.9439112481996</v>
          </cell>
          <cell r="X126">
            <v>6285.9439112481996</v>
          </cell>
          <cell r="Y126">
            <v>6285.9439112482014</v>
          </cell>
          <cell r="Z126">
            <v>6285.9439112481978</v>
          </cell>
          <cell r="AA126">
            <v>6285.9439112481996</v>
          </cell>
          <cell r="AB126">
            <v>6285.9439112481996</v>
          </cell>
          <cell r="AC126">
            <v>6285.9439112481987</v>
          </cell>
          <cell r="AD126">
            <v>6285.9439112482005</v>
          </cell>
        </row>
        <row r="127">
          <cell r="A127">
            <v>542</v>
          </cell>
          <cell r="B127" t="str">
            <v>Merth</v>
          </cell>
          <cell r="C127" t="str">
            <v>Flow</v>
          </cell>
          <cell r="D127" t="str">
            <v>Mig_INUK</v>
          </cell>
          <cell r="E127" t="str">
            <v>All</v>
          </cell>
          <cell r="F127">
            <v>1295.6874729754495</v>
          </cell>
          <cell r="G127">
            <v>1295.6874729754502</v>
          </cell>
          <cell r="H127">
            <v>1295.6874729754495</v>
          </cell>
          <cell r="I127">
            <v>1295.68747297545</v>
          </cell>
          <cell r="J127">
            <v>1295.6874729754495</v>
          </cell>
          <cell r="K127">
            <v>1295.6874729754497</v>
          </cell>
          <cell r="L127">
            <v>1295.6874729754495</v>
          </cell>
          <cell r="M127">
            <v>1295.6874729754502</v>
          </cell>
          <cell r="N127">
            <v>1295.6874729754491</v>
          </cell>
          <cell r="O127">
            <v>1295.6874729754495</v>
          </cell>
          <cell r="P127">
            <v>1295.68747297545</v>
          </cell>
          <cell r="Q127">
            <v>1295.6874729754504</v>
          </cell>
          <cell r="R127">
            <v>1295.6874729754502</v>
          </cell>
          <cell r="S127">
            <v>1295.68747297545</v>
          </cell>
          <cell r="T127">
            <v>1295.6874729754497</v>
          </cell>
          <cell r="U127">
            <v>1295.6874729754495</v>
          </cell>
          <cell r="V127">
            <v>1295.6874729754495</v>
          </cell>
          <cell r="W127">
            <v>1295.6874729754497</v>
          </cell>
          <cell r="X127">
            <v>1295.6874729754495</v>
          </cell>
          <cell r="Y127">
            <v>1295.68747297545</v>
          </cell>
          <cell r="Z127">
            <v>1295.6874729754504</v>
          </cell>
          <cell r="AA127">
            <v>1295.68747297545</v>
          </cell>
          <cell r="AB127">
            <v>1295.68747297545</v>
          </cell>
          <cell r="AC127">
            <v>1295.6874729754495</v>
          </cell>
          <cell r="AD127">
            <v>1295.6874729754509</v>
          </cell>
        </row>
        <row r="128">
          <cell r="A128">
            <v>544</v>
          </cell>
          <cell r="B128" t="str">
            <v>Caer</v>
          </cell>
          <cell r="C128" t="str">
            <v>Flow</v>
          </cell>
          <cell r="D128" t="str">
            <v>Mig_INUK</v>
          </cell>
          <cell r="E128" t="str">
            <v>All</v>
          </cell>
          <cell r="F128">
            <v>4343.8238410305985</v>
          </cell>
          <cell r="G128">
            <v>4343.8238410305985</v>
          </cell>
          <cell r="H128">
            <v>4343.8238410306003</v>
          </cell>
          <cell r="I128">
            <v>4343.8238410305985</v>
          </cell>
          <cell r="J128">
            <v>4343.8238410306012</v>
          </cell>
          <cell r="K128">
            <v>4343.8238410306003</v>
          </cell>
          <cell r="L128">
            <v>4343.8238410306003</v>
          </cell>
          <cell r="M128">
            <v>4343.8238410306003</v>
          </cell>
          <cell r="N128">
            <v>4343.8238410306021</v>
          </cell>
          <cell r="O128">
            <v>4343.8238410306003</v>
          </cell>
          <cell r="P128">
            <v>4343.8238410305994</v>
          </cell>
          <cell r="Q128">
            <v>4343.8238410305994</v>
          </cell>
          <cell r="R128">
            <v>4343.8238410306003</v>
          </cell>
          <cell r="S128">
            <v>4343.8238410306003</v>
          </cell>
          <cell r="T128">
            <v>4343.8238410306003</v>
          </cell>
          <cell r="U128">
            <v>4343.8238410306021</v>
          </cell>
          <cell r="V128">
            <v>4343.8238410306021</v>
          </cell>
          <cell r="W128">
            <v>4343.8238410305994</v>
          </cell>
          <cell r="X128">
            <v>4343.8238410305985</v>
          </cell>
          <cell r="Y128">
            <v>4343.8238410305994</v>
          </cell>
          <cell r="Z128">
            <v>4343.8238410306021</v>
          </cell>
          <cell r="AA128">
            <v>4343.8238410306003</v>
          </cell>
          <cell r="AB128">
            <v>4343.8238410306003</v>
          </cell>
          <cell r="AC128">
            <v>4343.8238410305994</v>
          </cell>
          <cell r="AD128">
            <v>4343.8238410306003</v>
          </cell>
        </row>
        <row r="129">
          <cell r="A129">
            <v>545</v>
          </cell>
          <cell r="B129" t="str">
            <v>Blae</v>
          </cell>
          <cell r="C129" t="str">
            <v>Flow</v>
          </cell>
          <cell r="D129" t="str">
            <v>Mig_INUK</v>
          </cell>
          <cell r="E129" t="str">
            <v>All</v>
          </cell>
          <cell r="F129">
            <v>1562.4448143913498</v>
          </cell>
          <cell r="G129">
            <v>1562.4448143913498</v>
          </cell>
          <cell r="H129">
            <v>1562.4448143913501</v>
          </cell>
          <cell r="I129">
            <v>1562.4448143913501</v>
          </cell>
          <cell r="J129">
            <v>1562.4448143913496</v>
          </cell>
          <cell r="K129">
            <v>1562.4448143913496</v>
          </cell>
          <cell r="L129">
            <v>1562.4448143913501</v>
          </cell>
          <cell r="M129">
            <v>1562.4448143913496</v>
          </cell>
          <cell r="N129">
            <v>1562.4448143913505</v>
          </cell>
          <cell r="O129">
            <v>1562.4448143913503</v>
          </cell>
          <cell r="P129">
            <v>1562.4448143913501</v>
          </cell>
          <cell r="Q129">
            <v>1562.4448143913501</v>
          </cell>
          <cell r="R129">
            <v>1562.4448143913507</v>
          </cell>
          <cell r="S129">
            <v>1562.4448143913498</v>
          </cell>
          <cell r="T129">
            <v>1562.4448143913498</v>
          </cell>
          <cell r="U129">
            <v>1562.4448143913501</v>
          </cell>
          <cell r="V129">
            <v>1562.4448143913501</v>
          </cell>
          <cell r="W129">
            <v>1562.4448143913501</v>
          </cell>
          <cell r="X129">
            <v>1562.4448143913505</v>
          </cell>
          <cell r="Y129">
            <v>1562.4448143913498</v>
          </cell>
          <cell r="Z129">
            <v>1562.4448143913501</v>
          </cell>
          <cell r="AA129">
            <v>1562.4448143913505</v>
          </cell>
          <cell r="AB129">
            <v>1562.4448143913503</v>
          </cell>
          <cell r="AC129">
            <v>1562.4448143913501</v>
          </cell>
          <cell r="AD129">
            <v>1562.4448143913507</v>
          </cell>
        </row>
        <row r="130">
          <cell r="A130">
            <v>546</v>
          </cell>
          <cell r="B130" t="str">
            <v>Torf</v>
          </cell>
          <cell r="C130" t="str">
            <v>Flow</v>
          </cell>
          <cell r="D130" t="str">
            <v>Mig_INUK</v>
          </cell>
          <cell r="E130" t="str">
            <v>All</v>
          </cell>
          <cell r="F130">
            <v>2281.6462232900103</v>
          </cell>
          <cell r="G130">
            <v>2281.6462232900099</v>
          </cell>
          <cell r="H130">
            <v>2281.6462232900103</v>
          </cell>
          <cell r="I130">
            <v>2281.6462232900103</v>
          </cell>
          <cell r="J130">
            <v>2281.6462232900103</v>
          </cell>
          <cell r="K130">
            <v>2281.6462232900094</v>
          </cell>
          <cell r="L130">
            <v>2281.6462232900094</v>
          </cell>
          <cell r="M130">
            <v>2281.6462232900103</v>
          </cell>
          <cell r="N130">
            <v>2281.6462232900094</v>
          </cell>
          <cell r="O130">
            <v>2281.6462232900094</v>
          </cell>
          <cell r="P130">
            <v>2281.6462232900103</v>
          </cell>
          <cell r="Q130">
            <v>2281.6462232900103</v>
          </cell>
          <cell r="R130">
            <v>2281.6462232900085</v>
          </cell>
          <cell r="S130">
            <v>2281.6462232900099</v>
          </cell>
          <cell r="T130">
            <v>2281.6462232900108</v>
          </cell>
          <cell r="U130">
            <v>2281.6462232900089</v>
          </cell>
          <cell r="V130">
            <v>2281.6462232900085</v>
          </cell>
          <cell r="W130">
            <v>2281.6462232900103</v>
          </cell>
          <cell r="X130">
            <v>2281.6462232900103</v>
          </cell>
          <cell r="Y130">
            <v>2281.6462232900103</v>
          </cell>
          <cell r="Z130">
            <v>2281.6462232900103</v>
          </cell>
          <cell r="AA130">
            <v>2281.6462232900094</v>
          </cell>
          <cell r="AB130">
            <v>2281.6462232900103</v>
          </cell>
          <cell r="AC130">
            <v>2281.6462232900085</v>
          </cell>
          <cell r="AD130">
            <v>2281.6462232900103</v>
          </cell>
        </row>
        <row r="131">
          <cell r="A131">
            <v>548</v>
          </cell>
          <cell r="B131" t="str">
            <v>Monm</v>
          </cell>
          <cell r="C131" t="str">
            <v>Flow</v>
          </cell>
          <cell r="D131" t="str">
            <v>Mig_INUK</v>
          </cell>
          <cell r="E131" t="str">
            <v>All</v>
          </cell>
          <cell r="F131">
            <v>4269.5620846290003</v>
          </cell>
          <cell r="G131">
            <v>4269.5620846290003</v>
          </cell>
          <cell r="H131">
            <v>4269.5620846290003</v>
          </cell>
          <cell r="I131">
            <v>4269.5620846290021</v>
          </cell>
          <cell r="J131">
            <v>4269.5620846290003</v>
          </cell>
          <cell r="K131">
            <v>4269.5620846290003</v>
          </cell>
          <cell r="L131">
            <v>4269.5620846289994</v>
          </cell>
          <cell r="M131">
            <v>4269.5620846289994</v>
          </cell>
          <cell r="N131">
            <v>4269.5620846289985</v>
          </cell>
          <cell r="O131">
            <v>4269.5620846290003</v>
          </cell>
          <cell r="P131">
            <v>4269.5620846290003</v>
          </cell>
          <cell r="Q131">
            <v>4269.5620846290021</v>
          </cell>
          <cell r="R131">
            <v>4269.5620846290021</v>
          </cell>
          <cell r="S131">
            <v>4269.5620846289985</v>
          </cell>
          <cell r="T131">
            <v>4269.5620846289985</v>
          </cell>
          <cell r="U131">
            <v>4269.5620846289994</v>
          </cell>
          <cell r="V131">
            <v>4269.5620846290003</v>
          </cell>
          <cell r="W131">
            <v>4269.5620846290003</v>
          </cell>
          <cell r="X131">
            <v>4269.5620846290003</v>
          </cell>
          <cell r="Y131">
            <v>4269.5620846290003</v>
          </cell>
          <cell r="Z131">
            <v>4269.5620846289985</v>
          </cell>
          <cell r="AA131">
            <v>4269.5620846289994</v>
          </cell>
          <cell r="AB131">
            <v>4269.5620846289994</v>
          </cell>
          <cell r="AC131">
            <v>4269.5620846290003</v>
          </cell>
          <cell r="AD131">
            <v>4269.5620846289994</v>
          </cell>
        </row>
        <row r="132">
          <cell r="A132">
            <v>550</v>
          </cell>
          <cell r="B132" t="str">
            <v>Newp</v>
          </cell>
          <cell r="C132" t="str">
            <v>Flow</v>
          </cell>
          <cell r="D132" t="str">
            <v>Mig_INUK</v>
          </cell>
          <cell r="E132" t="str">
            <v>All</v>
          </cell>
          <cell r="F132">
            <v>4992.6467363804095</v>
          </cell>
          <cell r="G132">
            <v>4992.6467363804104</v>
          </cell>
          <cell r="H132">
            <v>4992.6467363804131</v>
          </cell>
          <cell r="I132">
            <v>4992.6467363804095</v>
          </cell>
          <cell r="J132">
            <v>4992.6467363804077</v>
          </cell>
          <cell r="K132">
            <v>4992.6467363804095</v>
          </cell>
          <cell r="L132">
            <v>4992.6467363804095</v>
          </cell>
          <cell r="M132">
            <v>4992.6467363804131</v>
          </cell>
          <cell r="N132">
            <v>4992.6467363804077</v>
          </cell>
          <cell r="O132">
            <v>4992.6467363804104</v>
          </cell>
          <cell r="P132">
            <v>4992.6467363804113</v>
          </cell>
          <cell r="Q132">
            <v>4992.6467363804095</v>
          </cell>
          <cell r="R132">
            <v>4992.6467363804077</v>
          </cell>
          <cell r="S132">
            <v>4992.6467363804131</v>
          </cell>
          <cell r="T132">
            <v>4992.6467363804113</v>
          </cell>
          <cell r="U132">
            <v>4992.6467363804104</v>
          </cell>
          <cell r="V132">
            <v>4992.6467363804095</v>
          </cell>
          <cell r="W132">
            <v>4992.6467363804113</v>
          </cell>
          <cell r="X132">
            <v>4992.6467363804104</v>
          </cell>
          <cell r="Y132">
            <v>4992.6467363804104</v>
          </cell>
          <cell r="Z132">
            <v>4992.6467363804095</v>
          </cell>
          <cell r="AA132">
            <v>4992.6467363804113</v>
          </cell>
          <cell r="AB132">
            <v>4992.6467363804086</v>
          </cell>
          <cell r="AC132">
            <v>4992.6467363804113</v>
          </cell>
          <cell r="AD132">
            <v>4992.6467363804095</v>
          </cell>
        </row>
        <row r="133">
          <cell r="A133">
            <v>552</v>
          </cell>
          <cell r="B133" t="str">
            <v>Card</v>
          </cell>
          <cell r="C133" t="str">
            <v>Flow</v>
          </cell>
          <cell r="D133" t="str">
            <v>Mig_INUK</v>
          </cell>
          <cell r="E133" t="str">
            <v>All</v>
          </cell>
          <cell r="F133">
            <v>17955.257684126689</v>
          </cell>
          <cell r="G133">
            <v>17955.257684126675</v>
          </cell>
          <cell r="H133">
            <v>17955.257684126678</v>
          </cell>
          <cell r="I133">
            <v>17955.257684126678</v>
          </cell>
          <cell r="J133">
            <v>17955.257684126678</v>
          </cell>
          <cell r="K133">
            <v>17955.257684126685</v>
          </cell>
          <cell r="L133">
            <v>17955.257684126682</v>
          </cell>
          <cell r="M133">
            <v>17955.257684126682</v>
          </cell>
          <cell r="N133">
            <v>17955.257684126685</v>
          </cell>
          <cell r="O133">
            <v>17955.257684126678</v>
          </cell>
          <cell r="P133">
            <v>17955.257684126678</v>
          </cell>
          <cell r="Q133">
            <v>17955.257684126678</v>
          </cell>
          <cell r="R133">
            <v>17955.257684126685</v>
          </cell>
          <cell r="S133">
            <v>17955.257684126678</v>
          </cell>
          <cell r="T133">
            <v>17955.257684126689</v>
          </cell>
          <cell r="U133">
            <v>17955.257684126678</v>
          </cell>
          <cell r="V133">
            <v>17955.257684126678</v>
          </cell>
          <cell r="W133">
            <v>17955.257684126675</v>
          </cell>
          <cell r="X133">
            <v>17955.257684126678</v>
          </cell>
          <cell r="Y133">
            <v>17955.257684126693</v>
          </cell>
          <cell r="Z133">
            <v>17955.257684126671</v>
          </cell>
          <cell r="AA133">
            <v>17955.257684126671</v>
          </cell>
          <cell r="AB133">
            <v>17955.257684126685</v>
          </cell>
          <cell r="AC133">
            <v>17955.257684126678</v>
          </cell>
          <cell r="AD133">
            <v>17955.257684126671</v>
          </cell>
        </row>
        <row r="134">
          <cell r="A134">
            <v>512</v>
          </cell>
          <cell r="B134" t="str">
            <v>IOA</v>
          </cell>
          <cell r="C134" t="str">
            <v>Flow</v>
          </cell>
          <cell r="D134" t="str">
            <v>Mig_OUTOV</v>
          </cell>
          <cell r="E134" t="str">
            <v>All</v>
          </cell>
          <cell r="F134">
            <v>118.6</v>
          </cell>
          <cell r="G134">
            <v>118.6</v>
          </cell>
          <cell r="H134">
            <v>118.6</v>
          </cell>
          <cell r="I134">
            <v>118.6</v>
          </cell>
          <cell r="J134">
            <v>118.6</v>
          </cell>
          <cell r="K134">
            <v>118.6</v>
          </cell>
          <cell r="L134">
            <v>118.6</v>
          </cell>
          <cell r="M134">
            <v>118.6</v>
          </cell>
          <cell r="N134">
            <v>118.6</v>
          </cell>
          <cell r="O134">
            <v>118.6</v>
          </cell>
          <cell r="P134">
            <v>118.6</v>
          </cell>
          <cell r="Q134">
            <v>118.6</v>
          </cell>
          <cell r="R134">
            <v>118.6</v>
          </cell>
          <cell r="S134">
            <v>118.6</v>
          </cell>
          <cell r="T134">
            <v>118.6</v>
          </cell>
          <cell r="U134">
            <v>118.6</v>
          </cell>
          <cell r="V134">
            <v>118.6</v>
          </cell>
          <cell r="W134">
            <v>118.6</v>
          </cell>
          <cell r="X134">
            <v>118.6</v>
          </cell>
          <cell r="Y134">
            <v>118.6</v>
          </cell>
          <cell r="Z134">
            <v>118.6</v>
          </cell>
          <cell r="AA134">
            <v>118.6</v>
          </cell>
          <cell r="AB134">
            <v>118.6</v>
          </cell>
          <cell r="AC134">
            <v>118.6</v>
          </cell>
          <cell r="AD134">
            <v>118.6</v>
          </cell>
        </row>
        <row r="135">
          <cell r="A135">
            <v>514</v>
          </cell>
          <cell r="B135" t="str">
            <v>Gwyn</v>
          </cell>
          <cell r="C135" t="str">
            <v>Flow</v>
          </cell>
          <cell r="D135" t="str">
            <v>Mig_OUTOV</v>
          </cell>
          <cell r="E135" t="str">
            <v>All</v>
          </cell>
          <cell r="F135">
            <v>557.79999999999995</v>
          </cell>
          <cell r="G135">
            <v>557.79999999999995</v>
          </cell>
          <cell r="H135">
            <v>557.79999999999995</v>
          </cell>
          <cell r="I135">
            <v>557.79999999999995</v>
          </cell>
          <cell r="J135">
            <v>557.79999999999995</v>
          </cell>
          <cell r="K135">
            <v>557.79999999999995</v>
          </cell>
          <cell r="L135">
            <v>557.79999999999995</v>
          </cell>
          <cell r="M135">
            <v>557.79999999999995</v>
          </cell>
          <cell r="N135">
            <v>557.79999999999995</v>
          </cell>
          <cell r="O135">
            <v>557.79999999999995</v>
          </cell>
          <cell r="P135">
            <v>557.79999999999995</v>
          </cell>
          <cell r="Q135">
            <v>557.79999999999995</v>
          </cell>
          <cell r="R135">
            <v>557.79999999999995</v>
          </cell>
          <cell r="S135">
            <v>557.79999999999995</v>
          </cell>
          <cell r="T135">
            <v>557.79999999999995</v>
          </cell>
          <cell r="U135">
            <v>557.79999999999995</v>
          </cell>
          <cell r="V135">
            <v>557.79999999999995</v>
          </cell>
          <cell r="W135">
            <v>557.79999999999995</v>
          </cell>
          <cell r="X135">
            <v>557.79999999999995</v>
          </cell>
          <cell r="Y135">
            <v>557.79999999999995</v>
          </cell>
          <cell r="Z135">
            <v>557.79999999999995</v>
          </cell>
          <cell r="AA135">
            <v>557.79999999999995</v>
          </cell>
          <cell r="AB135">
            <v>557.79999999999995</v>
          </cell>
          <cell r="AC135">
            <v>557.79999999999995</v>
          </cell>
          <cell r="AD135">
            <v>557.79999999999995</v>
          </cell>
        </row>
        <row r="136">
          <cell r="A136">
            <v>516</v>
          </cell>
          <cell r="B136" t="str">
            <v>Conwy</v>
          </cell>
          <cell r="C136" t="str">
            <v>Flow</v>
          </cell>
          <cell r="D136" t="str">
            <v>Mig_OUTOV</v>
          </cell>
          <cell r="E136" t="str">
            <v>All</v>
          </cell>
          <cell r="F136">
            <v>377.7</v>
          </cell>
          <cell r="G136">
            <v>377.7</v>
          </cell>
          <cell r="H136">
            <v>377.7</v>
          </cell>
          <cell r="I136">
            <v>377.7</v>
          </cell>
          <cell r="J136">
            <v>377.7</v>
          </cell>
          <cell r="K136">
            <v>377.7</v>
          </cell>
          <cell r="L136">
            <v>377.7</v>
          </cell>
          <cell r="M136">
            <v>377.7</v>
          </cell>
          <cell r="N136">
            <v>377.7</v>
          </cell>
          <cell r="O136">
            <v>377.7</v>
          </cell>
          <cell r="P136">
            <v>377.7</v>
          </cell>
          <cell r="Q136">
            <v>377.7</v>
          </cell>
          <cell r="R136">
            <v>377.7</v>
          </cell>
          <cell r="S136">
            <v>377.7</v>
          </cell>
          <cell r="T136">
            <v>377.7</v>
          </cell>
          <cell r="U136">
            <v>377.7</v>
          </cell>
          <cell r="V136">
            <v>377.7</v>
          </cell>
          <cell r="W136">
            <v>377.7</v>
          </cell>
          <cell r="X136">
            <v>377.7</v>
          </cell>
          <cell r="Y136">
            <v>377.7</v>
          </cell>
          <cell r="Z136">
            <v>377.7</v>
          </cell>
          <cell r="AA136">
            <v>377.7</v>
          </cell>
          <cell r="AB136">
            <v>377.7</v>
          </cell>
          <cell r="AC136">
            <v>377.7</v>
          </cell>
          <cell r="AD136">
            <v>377.7</v>
          </cell>
        </row>
        <row r="137">
          <cell r="A137">
            <v>518</v>
          </cell>
          <cell r="B137" t="str">
            <v>Denb</v>
          </cell>
          <cell r="C137" t="str">
            <v>Flow</v>
          </cell>
          <cell r="D137" t="str">
            <v>Mig_OUTOV</v>
          </cell>
          <cell r="E137" t="str">
            <v>All</v>
          </cell>
          <cell r="F137">
            <v>215.4</v>
          </cell>
          <cell r="G137">
            <v>215.4</v>
          </cell>
          <cell r="H137">
            <v>215.4</v>
          </cell>
          <cell r="I137">
            <v>215.4</v>
          </cell>
          <cell r="J137">
            <v>215.4</v>
          </cell>
          <cell r="K137">
            <v>215.4</v>
          </cell>
          <cell r="L137">
            <v>215.4</v>
          </cell>
          <cell r="M137">
            <v>215.4</v>
          </cell>
          <cell r="N137">
            <v>215.4</v>
          </cell>
          <cell r="O137">
            <v>215.4</v>
          </cell>
          <cell r="P137">
            <v>215.4</v>
          </cell>
          <cell r="Q137">
            <v>215.4</v>
          </cell>
          <cell r="R137">
            <v>215.4</v>
          </cell>
          <cell r="S137">
            <v>215.4</v>
          </cell>
          <cell r="T137">
            <v>215.4</v>
          </cell>
          <cell r="U137">
            <v>215.4</v>
          </cell>
          <cell r="V137">
            <v>215.4</v>
          </cell>
          <cell r="W137">
            <v>215.4</v>
          </cell>
          <cell r="X137">
            <v>215.4</v>
          </cell>
          <cell r="Y137">
            <v>215.4</v>
          </cell>
          <cell r="Z137">
            <v>215.4</v>
          </cell>
          <cell r="AA137">
            <v>215.4</v>
          </cell>
          <cell r="AB137">
            <v>215.4</v>
          </cell>
          <cell r="AC137">
            <v>215.4</v>
          </cell>
          <cell r="AD137">
            <v>215.4</v>
          </cell>
        </row>
        <row r="138">
          <cell r="A138">
            <v>520</v>
          </cell>
          <cell r="B138" t="str">
            <v>Flint</v>
          </cell>
          <cell r="C138" t="str">
            <v>Flow</v>
          </cell>
          <cell r="D138" t="str">
            <v>Mig_OUTOV</v>
          </cell>
          <cell r="E138" t="str">
            <v>All</v>
          </cell>
          <cell r="F138">
            <v>264.10000000000002</v>
          </cell>
          <cell r="G138">
            <v>264.10000000000002</v>
          </cell>
          <cell r="H138">
            <v>264.10000000000002</v>
          </cell>
          <cell r="I138">
            <v>264.10000000000002</v>
          </cell>
          <cell r="J138">
            <v>264.10000000000002</v>
          </cell>
          <cell r="K138">
            <v>264.10000000000002</v>
          </cell>
          <cell r="L138">
            <v>264.10000000000002</v>
          </cell>
          <cell r="M138">
            <v>264.10000000000002</v>
          </cell>
          <cell r="N138">
            <v>264.10000000000002</v>
          </cell>
          <cell r="O138">
            <v>264.10000000000002</v>
          </cell>
          <cell r="P138">
            <v>264.10000000000002</v>
          </cell>
          <cell r="Q138">
            <v>264.10000000000002</v>
          </cell>
          <cell r="R138">
            <v>264.10000000000002</v>
          </cell>
          <cell r="S138">
            <v>264.10000000000002</v>
          </cell>
          <cell r="T138">
            <v>264.10000000000002</v>
          </cell>
          <cell r="U138">
            <v>264.10000000000002</v>
          </cell>
          <cell r="V138">
            <v>264.10000000000002</v>
          </cell>
          <cell r="W138">
            <v>264.10000000000002</v>
          </cell>
          <cell r="X138">
            <v>264.10000000000002</v>
          </cell>
          <cell r="Y138">
            <v>264.10000000000002</v>
          </cell>
          <cell r="Z138">
            <v>264.10000000000002</v>
          </cell>
          <cell r="AA138">
            <v>264.10000000000002</v>
          </cell>
          <cell r="AB138">
            <v>264.10000000000002</v>
          </cell>
          <cell r="AC138">
            <v>264.10000000000002</v>
          </cell>
          <cell r="AD138">
            <v>264.10000000000002</v>
          </cell>
        </row>
        <row r="139">
          <cell r="A139">
            <v>522</v>
          </cell>
          <cell r="B139" t="str">
            <v>Wrex</v>
          </cell>
          <cell r="C139" t="str">
            <v>Flow</v>
          </cell>
          <cell r="D139" t="str">
            <v>Mig_OUTOV</v>
          </cell>
          <cell r="E139" t="str">
            <v>All</v>
          </cell>
          <cell r="F139">
            <v>326.89999999999998</v>
          </cell>
          <cell r="G139">
            <v>326.89999999999998</v>
          </cell>
          <cell r="H139">
            <v>326.89999999999998</v>
          </cell>
          <cell r="I139">
            <v>326.89999999999998</v>
          </cell>
          <cell r="J139">
            <v>326.89999999999998</v>
          </cell>
          <cell r="K139">
            <v>326.89999999999998</v>
          </cell>
          <cell r="L139">
            <v>326.89999999999998</v>
          </cell>
          <cell r="M139">
            <v>326.89999999999998</v>
          </cell>
          <cell r="N139">
            <v>326.89999999999998</v>
          </cell>
          <cell r="O139">
            <v>326.89999999999998</v>
          </cell>
          <cell r="P139">
            <v>326.89999999999998</v>
          </cell>
          <cell r="Q139">
            <v>326.89999999999998</v>
          </cell>
          <cell r="R139">
            <v>326.89999999999998</v>
          </cell>
          <cell r="S139">
            <v>326.89999999999998</v>
          </cell>
          <cell r="T139">
            <v>326.89999999999998</v>
          </cell>
          <cell r="U139">
            <v>326.89999999999998</v>
          </cell>
          <cell r="V139">
            <v>326.89999999999998</v>
          </cell>
          <cell r="W139">
            <v>326.89999999999998</v>
          </cell>
          <cell r="X139">
            <v>326.89999999999998</v>
          </cell>
          <cell r="Y139">
            <v>326.89999999999998</v>
          </cell>
          <cell r="Z139">
            <v>326.89999999999998</v>
          </cell>
          <cell r="AA139">
            <v>326.89999999999998</v>
          </cell>
          <cell r="AB139">
            <v>326.89999999999998</v>
          </cell>
          <cell r="AC139">
            <v>326.89999999999998</v>
          </cell>
          <cell r="AD139">
            <v>326.89999999999998</v>
          </cell>
        </row>
        <row r="140">
          <cell r="A140">
            <v>524</v>
          </cell>
          <cell r="B140" t="str">
            <v>Powys</v>
          </cell>
          <cell r="C140" t="str">
            <v>Flow</v>
          </cell>
          <cell r="D140" t="str">
            <v>Mig_OUTOV</v>
          </cell>
          <cell r="E140" t="str">
            <v>All</v>
          </cell>
          <cell r="F140">
            <v>261.89999999999998</v>
          </cell>
          <cell r="G140">
            <v>261.89999999999998</v>
          </cell>
          <cell r="H140">
            <v>261.89999999999998</v>
          </cell>
          <cell r="I140">
            <v>261.89999999999998</v>
          </cell>
          <cell r="J140">
            <v>261.89999999999998</v>
          </cell>
          <cell r="K140">
            <v>261.89999999999998</v>
          </cell>
          <cell r="L140">
            <v>261.89999999999998</v>
          </cell>
          <cell r="M140">
            <v>261.89999999999998</v>
          </cell>
          <cell r="N140">
            <v>261.89999999999998</v>
          </cell>
          <cell r="O140">
            <v>261.89999999999998</v>
          </cell>
          <cell r="P140">
            <v>261.89999999999998</v>
          </cell>
          <cell r="Q140">
            <v>261.89999999999998</v>
          </cell>
          <cell r="R140">
            <v>261.89999999999998</v>
          </cell>
          <cell r="S140">
            <v>261.89999999999998</v>
          </cell>
          <cell r="T140">
            <v>261.89999999999998</v>
          </cell>
          <cell r="U140">
            <v>261.89999999999998</v>
          </cell>
          <cell r="V140">
            <v>261.89999999999998</v>
          </cell>
          <cell r="W140">
            <v>261.89999999999998</v>
          </cell>
          <cell r="X140">
            <v>261.89999999999998</v>
          </cell>
          <cell r="Y140">
            <v>261.89999999999998</v>
          </cell>
          <cell r="Z140">
            <v>261.89999999999998</v>
          </cell>
          <cell r="AA140">
            <v>261.89999999999998</v>
          </cell>
          <cell r="AB140">
            <v>261.89999999999998</v>
          </cell>
          <cell r="AC140">
            <v>261.89999999999998</v>
          </cell>
          <cell r="AD140">
            <v>261.89999999999998</v>
          </cell>
        </row>
        <row r="141">
          <cell r="A141">
            <v>526</v>
          </cell>
          <cell r="B141" t="str">
            <v>Cere</v>
          </cell>
          <cell r="C141" t="str">
            <v>Flow</v>
          </cell>
          <cell r="D141" t="str">
            <v>Mig_OUTOV</v>
          </cell>
          <cell r="E141" t="str">
            <v>All</v>
          </cell>
          <cell r="F141">
            <v>517.29999999999995</v>
          </cell>
          <cell r="G141">
            <v>517.29999999999995</v>
          </cell>
          <cell r="H141">
            <v>517.29999999999995</v>
          </cell>
          <cell r="I141">
            <v>517.29999999999995</v>
          </cell>
          <cell r="J141">
            <v>517.29999999999995</v>
          </cell>
          <cell r="K141">
            <v>517.29999999999995</v>
          </cell>
          <cell r="L141">
            <v>517.29999999999995</v>
          </cell>
          <cell r="M141">
            <v>517.29999999999995</v>
          </cell>
          <cell r="N141">
            <v>517.29999999999995</v>
          </cell>
          <cell r="O141">
            <v>517.29999999999995</v>
          </cell>
          <cell r="P141">
            <v>517.29999999999995</v>
          </cell>
          <cell r="Q141">
            <v>517.29999999999995</v>
          </cell>
          <cell r="R141">
            <v>517.29999999999995</v>
          </cell>
          <cell r="S141">
            <v>517.29999999999995</v>
          </cell>
          <cell r="T141">
            <v>517.29999999999995</v>
          </cell>
          <cell r="U141">
            <v>517.29999999999995</v>
          </cell>
          <cell r="V141">
            <v>517.29999999999995</v>
          </cell>
          <cell r="W141">
            <v>517.29999999999995</v>
          </cell>
          <cell r="X141">
            <v>517.29999999999995</v>
          </cell>
          <cell r="Y141">
            <v>517.29999999999995</v>
          </cell>
          <cell r="Z141">
            <v>517.29999999999995</v>
          </cell>
          <cell r="AA141">
            <v>517.29999999999995</v>
          </cell>
          <cell r="AB141">
            <v>517.29999999999995</v>
          </cell>
          <cell r="AC141">
            <v>517.29999999999995</v>
          </cell>
          <cell r="AD141">
            <v>517.29999999999995</v>
          </cell>
        </row>
        <row r="142">
          <cell r="A142">
            <v>528</v>
          </cell>
          <cell r="B142" t="str">
            <v>Pemb</v>
          </cell>
          <cell r="C142" t="str">
            <v>Flow</v>
          </cell>
          <cell r="D142" t="str">
            <v>Mig_OUTOV</v>
          </cell>
          <cell r="E142" t="str">
            <v>All</v>
          </cell>
          <cell r="F142">
            <v>363.5</v>
          </cell>
          <cell r="G142">
            <v>363.5</v>
          </cell>
          <cell r="H142">
            <v>363.5</v>
          </cell>
          <cell r="I142">
            <v>363.5</v>
          </cell>
          <cell r="J142">
            <v>363.5</v>
          </cell>
          <cell r="K142">
            <v>363.5</v>
          </cell>
          <cell r="L142">
            <v>363.5</v>
          </cell>
          <cell r="M142">
            <v>363.5</v>
          </cell>
          <cell r="N142">
            <v>363.5</v>
          </cell>
          <cell r="O142">
            <v>363.5</v>
          </cell>
          <cell r="P142">
            <v>363.5</v>
          </cell>
          <cell r="Q142">
            <v>363.5</v>
          </cell>
          <cell r="R142">
            <v>363.5</v>
          </cell>
          <cell r="S142">
            <v>363.5</v>
          </cell>
          <cell r="T142">
            <v>363.5</v>
          </cell>
          <cell r="U142">
            <v>363.5</v>
          </cell>
          <cell r="V142">
            <v>363.5</v>
          </cell>
          <cell r="W142">
            <v>363.5</v>
          </cell>
          <cell r="X142">
            <v>363.5</v>
          </cell>
          <cell r="Y142">
            <v>363.5</v>
          </cell>
          <cell r="Z142">
            <v>363.5</v>
          </cell>
          <cell r="AA142">
            <v>363.5</v>
          </cell>
          <cell r="AB142">
            <v>363.5</v>
          </cell>
          <cell r="AC142">
            <v>363.5</v>
          </cell>
          <cell r="AD142">
            <v>363.5</v>
          </cell>
        </row>
        <row r="143">
          <cell r="A143">
            <v>530</v>
          </cell>
          <cell r="B143" t="str">
            <v>Carm</v>
          </cell>
          <cell r="C143" t="str">
            <v>Flow</v>
          </cell>
          <cell r="D143" t="str">
            <v>Mig_OUTOV</v>
          </cell>
          <cell r="E143" t="str">
            <v>All</v>
          </cell>
          <cell r="F143">
            <v>273.39999999999998</v>
          </cell>
          <cell r="G143">
            <v>273.39999999999998</v>
          </cell>
          <cell r="H143">
            <v>273.39999999999998</v>
          </cell>
          <cell r="I143">
            <v>273.39999999999998</v>
          </cell>
          <cell r="J143">
            <v>273.39999999999998</v>
          </cell>
          <cell r="K143">
            <v>273.39999999999998</v>
          </cell>
          <cell r="L143">
            <v>273.39999999999998</v>
          </cell>
          <cell r="M143">
            <v>273.39999999999998</v>
          </cell>
          <cell r="N143">
            <v>273.39999999999998</v>
          </cell>
          <cell r="O143">
            <v>273.39999999999998</v>
          </cell>
          <cell r="P143">
            <v>273.39999999999998</v>
          </cell>
          <cell r="Q143">
            <v>273.39999999999998</v>
          </cell>
          <cell r="R143">
            <v>273.39999999999998</v>
          </cell>
          <cell r="S143">
            <v>273.39999999999998</v>
          </cell>
          <cell r="T143">
            <v>273.39999999999998</v>
          </cell>
          <cell r="U143">
            <v>273.39999999999998</v>
          </cell>
          <cell r="V143">
            <v>273.39999999999998</v>
          </cell>
          <cell r="W143">
            <v>273.39999999999998</v>
          </cell>
          <cell r="X143">
            <v>273.39999999999998</v>
          </cell>
          <cell r="Y143">
            <v>273.39999999999998</v>
          </cell>
          <cell r="Z143">
            <v>273.39999999999998</v>
          </cell>
          <cell r="AA143">
            <v>273.39999999999998</v>
          </cell>
          <cell r="AB143">
            <v>273.39999999999998</v>
          </cell>
          <cell r="AC143">
            <v>273.39999999999998</v>
          </cell>
          <cell r="AD143">
            <v>273.39999999999998</v>
          </cell>
        </row>
        <row r="144">
          <cell r="A144">
            <v>532</v>
          </cell>
          <cell r="B144" t="str">
            <v>Swan</v>
          </cell>
          <cell r="C144" t="str">
            <v>Flow</v>
          </cell>
          <cell r="D144" t="str">
            <v>Mig_OUTOV</v>
          </cell>
          <cell r="E144" t="str">
            <v>All</v>
          </cell>
          <cell r="F144">
            <v>1022.6</v>
          </cell>
          <cell r="G144">
            <v>1022.6</v>
          </cell>
          <cell r="H144">
            <v>1022.6</v>
          </cell>
          <cell r="I144">
            <v>1022.6</v>
          </cell>
          <cell r="J144">
            <v>1022.6</v>
          </cell>
          <cell r="K144">
            <v>1022.6</v>
          </cell>
          <cell r="L144">
            <v>1022.6</v>
          </cell>
          <cell r="M144">
            <v>1022.6</v>
          </cell>
          <cell r="N144">
            <v>1022.6</v>
          </cell>
          <cell r="O144">
            <v>1022.6</v>
          </cell>
          <cell r="P144">
            <v>1022.6</v>
          </cell>
          <cell r="Q144">
            <v>1022.6</v>
          </cell>
          <cell r="R144">
            <v>1022.6</v>
          </cell>
          <cell r="S144">
            <v>1022.6</v>
          </cell>
          <cell r="T144">
            <v>1022.6</v>
          </cell>
          <cell r="U144">
            <v>1022.6</v>
          </cell>
          <cell r="V144">
            <v>1022.6</v>
          </cell>
          <cell r="W144">
            <v>1022.6</v>
          </cell>
          <cell r="X144">
            <v>1022.6</v>
          </cell>
          <cell r="Y144">
            <v>1022.6</v>
          </cell>
          <cell r="Z144">
            <v>1022.6</v>
          </cell>
          <cell r="AA144">
            <v>1022.6</v>
          </cell>
          <cell r="AB144">
            <v>1022.6</v>
          </cell>
          <cell r="AC144">
            <v>1022.6</v>
          </cell>
          <cell r="AD144">
            <v>1022.6</v>
          </cell>
        </row>
        <row r="145">
          <cell r="A145">
            <v>534</v>
          </cell>
          <cell r="B145" t="str">
            <v>NPT</v>
          </cell>
          <cell r="C145" t="str">
            <v>Flow</v>
          </cell>
          <cell r="D145" t="str">
            <v>Mig_OUTOV</v>
          </cell>
          <cell r="E145" t="str">
            <v>All</v>
          </cell>
          <cell r="F145">
            <v>155.4</v>
          </cell>
          <cell r="G145">
            <v>155.4</v>
          </cell>
          <cell r="H145">
            <v>155.4</v>
          </cell>
          <cell r="I145">
            <v>155.4</v>
          </cell>
          <cell r="J145">
            <v>155.4</v>
          </cell>
          <cell r="K145">
            <v>155.4</v>
          </cell>
          <cell r="L145">
            <v>155.4</v>
          </cell>
          <cell r="M145">
            <v>155.4</v>
          </cell>
          <cell r="N145">
            <v>155.4</v>
          </cell>
          <cell r="O145">
            <v>155.4</v>
          </cell>
          <cell r="P145">
            <v>155.4</v>
          </cell>
          <cell r="Q145">
            <v>155.4</v>
          </cell>
          <cell r="R145">
            <v>155.4</v>
          </cell>
          <cell r="S145">
            <v>155.4</v>
          </cell>
          <cell r="T145">
            <v>155.4</v>
          </cell>
          <cell r="U145">
            <v>155.4</v>
          </cell>
          <cell r="V145">
            <v>155.4</v>
          </cell>
          <cell r="W145">
            <v>155.4</v>
          </cell>
          <cell r="X145">
            <v>155.4</v>
          </cell>
          <cell r="Y145">
            <v>155.4</v>
          </cell>
          <cell r="Z145">
            <v>155.4</v>
          </cell>
          <cell r="AA145">
            <v>155.4</v>
          </cell>
          <cell r="AB145">
            <v>155.4</v>
          </cell>
          <cell r="AC145">
            <v>155.4</v>
          </cell>
          <cell r="AD145">
            <v>155.4</v>
          </cell>
        </row>
        <row r="146">
          <cell r="A146">
            <v>536</v>
          </cell>
          <cell r="B146" t="str">
            <v>Brid</v>
          </cell>
          <cell r="C146" t="str">
            <v>Flow</v>
          </cell>
          <cell r="D146" t="str">
            <v>Mig_OUTOV</v>
          </cell>
          <cell r="E146" t="str">
            <v>All</v>
          </cell>
          <cell r="F146">
            <v>220.3</v>
          </cell>
          <cell r="G146">
            <v>220.3</v>
          </cell>
          <cell r="H146">
            <v>220.3</v>
          </cell>
          <cell r="I146">
            <v>220.3</v>
          </cell>
          <cell r="J146">
            <v>220.3</v>
          </cell>
          <cell r="K146">
            <v>220.3</v>
          </cell>
          <cell r="L146">
            <v>220.3</v>
          </cell>
          <cell r="M146">
            <v>220.3</v>
          </cell>
          <cell r="N146">
            <v>220.3</v>
          </cell>
          <cell r="O146">
            <v>220.3</v>
          </cell>
          <cell r="P146">
            <v>220.3</v>
          </cell>
          <cell r="Q146">
            <v>220.3</v>
          </cell>
          <cell r="R146">
            <v>220.3</v>
          </cell>
          <cell r="S146">
            <v>220.3</v>
          </cell>
          <cell r="T146">
            <v>220.3</v>
          </cell>
          <cell r="U146">
            <v>220.3</v>
          </cell>
          <cell r="V146">
            <v>220.3</v>
          </cell>
          <cell r="W146">
            <v>220.3</v>
          </cell>
          <cell r="X146">
            <v>220.3</v>
          </cell>
          <cell r="Y146">
            <v>220.3</v>
          </cell>
          <cell r="Z146">
            <v>220.3</v>
          </cell>
          <cell r="AA146">
            <v>220.3</v>
          </cell>
          <cell r="AB146">
            <v>220.3</v>
          </cell>
          <cell r="AC146">
            <v>220.3</v>
          </cell>
          <cell r="AD146">
            <v>220.3</v>
          </cell>
        </row>
        <row r="147">
          <cell r="A147">
            <v>538</v>
          </cell>
          <cell r="B147" t="str">
            <v>Vale</v>
          </cell>
          <cell r="C147" t="str">
            <v>Flow</v>
          </cell>
          <cell r="D147" t="str">
            <v>Mig_OUTOV</v>
          </cell>
          <cell r="E147" t="str">
            <v>All</v>
          </cell>
          <cell r="F147">
            <v>302.39999999999998</v>
          </cell>
          <cell r="G147">
            <v>302.39999999999998</v>
          </cell>
          <cell r="H147">
            <v>302.39999999999998</v>
          </cell>
          <cell r="I147">
            <v>302.39999999999998</v>
          </cell>
          <cell r="J147">
            <v>302.39999999999998</v>
          </cell>
          <cell r="K147">
            <v>302.39999999999998</v>
          </cell>
          <cell r="L147">
            <v>302.39999999999998</v>
          </cell>
          <cell r="M147">
            <v>302.39999999999998</v>
          </cell>
          <cell r="N147">
            <v>302.39999999999998</v>
          </cell>
          <cell r="O147">
            <v>302.39999999999998</v>
          </cell>
          <cell r="P147">
            <v>302.39999999999998</v>
          </cell>
          <cell r="Q147">
            <v>302.39999999999998</v>
          </cell>
          <cell r="R147">
            <v>302.39999999999998</v>
          </cell>
          <cell r="S147">
            <v>302.39999999999998</v>
          </cell>
          <cell r="T147">
            <v>302.39999999999998</v>
          </cell>
          <cell r="U147">
            <v>302.39999999999998</v>
          </cell>
          <cell r="V147">
            <v>302.39999999999998</v>
          </cell>
          <cell r="W147">
            <v>302.39999999999998</v>
          </cell>
          <cell r="X147">
            <v>302.39999999999998</v>
          </cell>
          <cell r="Y147">
            <v>302.39999999999998</v>
          </cell>
          <cell r="Z147">
            <v>302.39999999999998</v>
          </cell>
          <cell r="AA147">
            <v>302.39999999999998</v>
          </cell>
          <cell r="AB147">
            <v>302.39999999999998</v>
          </cell>
          <cell r="AC147">
            <v>302.39999999999998</v>
          </cell>
          <cell r="AD147">
            <v>302.39999999999998</v>
          </cell>
        </row>
        <row r="148">
          <cell r="A148">
            <v>540</v>
          </cell>
          <cell r="B148" t="str">
            <v>RCT</v>
          </cell>
          <cell r="C148" t="str">
            <v>Flow</v>
          </cell>
          <cell r="D148" t="str">
            <v>Mig_OUTOV</v>
          </cell>
          <cell r="E148" t="str">
            <v>All</v>
          </cell>
          <cell r="F148">
            <v>671.6</v>
          </cell>
          <cell r="G148">
            <v>671.6</v>
          </cell>
          <cell r="H148">
            <v>671.6</v>
          </cell>
          <cell r="I148">
            <v>671.6</v>
          </cell>
          <cell r="J148">
            <v>671.6</v>
          </cell>
          <cell r="K148">
            <v>671.6</v>
          </cell>
          <cell r="L148">
            <v>671.6</v>
          </cell>
          <cell r="M148">
            <v>671.6</v>
          </cell>
          <cell r="N148">
            <v>671.6</v>
          </cell>
          <cell r="O148">
            <v>671.6</v>
          </cell>
          <cell r="P148">
            <v>671.6</v>
          </cell>
          <cell r="Q148">
            <v>671.6</v>
          </cell>
          <cell r="R148">
            <v>671.6</v>
          </cell>
          <cell r="S148">
            <v>671.6</v>
          </cell>
          <cell r="T148">
            <v>671.6</v>
          </cell>
          <cell r="U148">
            <v>671.6</v>
          </cell>
          <cell r="V148">
            <v>671.6</v>
          </cell>
          <cell r="W148">
            <v>671.6</v>
          </cell>
          <cell r="X148">
            <v>671.6</v>
          </cell>
          <cell r="Y148">
            <v>671.6</v>
          </cell>
          <cell r="Z148">
            <v>671.6</v>
          </cell>
          <cell r="AA148">
            <v>671.6</v>
          </cell>
          <cell r="AB148">
            <v>671.6</v>
          </cell>
          <cell r="AC148">
            <v>671.6</v>
          </cell>
          <cell r="AD148">
            <v>671.6</v>
          </cell>
        </row>
        <row r="149">
          <cell r="A149">
            <v>542</v>
          </cell>
          <cell r="B149" t="str">
            <v>Merth</v>
          </cell>
          <cell r="C149" t="str">
            <v>Flow</v>
          </cell>
          <cell r="D149" t="str">
            <v>Mig_OUTOV</v>
          </cell>
          <cell r="E149" t="str">
            <v>All</v>
          </cell>
          <cell r="F149">
            <v>69.900000000000006</v>
          </cell>
          <cell r="G149">
            <v>69.900000000000006</v>
          </cell>
          <cell r="H149">
            <v>69.900000000000006</v>
          </cell>
          <cell r="I149">
            <v>69.900000000000006</v>
          </cell>
          <cell r="J149">
            <v>69.900000000000006</v>
          </cell>
          <cell r="K149">
            <v>69.900000000000006</v>
          </cell>
          <cell r="L149">
            <v>69.900000000000006</v>
          </cell>
          <cell r="M149">
            <v>69.900000000000006</v>
          </cell>
          <cell r="N149">
            <v>69.900000000000006</v>
          </cell>
          <cell r="O149">
            <v>69.900000000000006</v>
          </cell>
          <cell r="P149">
            <v>69.900000000000006</v>
          </cell>
          <cell r="Q149">
            <v>69.900000000000006</v>
          </cell>
          <cell r="R149">
            <v>69.900000000000006</v>
          </cell>
          <cell r="S149">
            <v>69.900000000000006</v>
          </cell>
          <cell r="T149">
            <v>69.900000000000006</v>
          </cell>
          <cell r="U149">
            <v>69.900000000000006</v>
          </cell>
          <cell r="V149">
            <v>69.900000000000006</v>
          </cell>
          <cell r="W149">
            <v>69.900000000000006</v>
          </cell>
          <cell r="X149">
            <v>69.900000000000006</v>
          </cell>
          <cell r="Y149">
            <v>69.900000000000006</v>
          </cell>
          <cell r="Z149">
            <v>69.900000000000006</v>
          </cell>
          <cell r="AA149">
            <v>69.900000000000006</v>
          </cell>
          <cell r="AB149">
            <v>69.900000000000006</v>
          </cell>
          <cell r="AC149">
            <v>69.900000000000006</v>
          </cell>
          <cell r="AD149">
            <v>69.900000000000006</v>
          </cell>
        </row>
        <row r="150">
          <cell r="A150">
            <v>544</v>
          </cell>
          <cell r="B150" t="str">
            <v>Caer</v>
          </cell>
          <cell r="C150" t="str">
            <v>Flow</v>
          </cell>
          <cell r="D150" t="str">
            <v>Mig_OUTOV</v>
          </cell>
          <cell r="E150" t="str">
            <v>All</v>
          </cell>
          <cell r="F150">
            <v>211.6</v>
          </cell>
          <cell r="G150">
            <v>211.6</v>
          </cell>
          <cell r="H150">
            <v>211.6</v>
          </cell>
          <cell r="I150">
            <v>211.6</v>
          </cell>
          <cell r="J150">
            <v>211.6</v>
          </cell>
          <cell r="K150">
            <v>211.6</v>
          </cell>
          <cell r="L150">
            <v>211.6</v>
          </cell>
          <cell r="M150">
            <v>211.6</v>
          </cell>
          <cell r="N150">
            <v>211.6</v>
          </cell>
          <cell r="O150">
            <v>211.6</v>
          </cell>
          <cell r="P150">
            <v>211.6</v>
          </cell>
          <cell r="Q150">
            <v>211.6</v>
          </cell>
          <cell r="R150">
            <v>211.6</v>
          </cell>
          <cell r="S150">
            <v>211.6</v>
          </cell>
          <cell r="T150">
            <v>211.6</v>
          </cell>
          <cell r="U150">
            <v>211.6</v>
          </cell>
          <cell r="V150">
            <v>211.6</v>
          </cell>
          <cell r="W150">
            <v>211.6</v>
          </cell>
          <cell r="X150">
            <v>211.6</v>
          </cell>
          <cell r="Y150">
            <v>211.6</v>
          </cell>
          <cell r="Z150">
            <v>211.6</v>
          </cell>
          <cell r="AA150">
            <v>211.6</v>
          </cell>
          <cell r="AB150">
            <v>211.6</v>
          </cell>
          <cell r="AC150">
            <v>211.6</v>
          </cell>
          <cell r="AD150">
            <v>211.6</v>
          </cell>
        </row>
        <row r="151">
          <cell r="A151">
            <v>545</v>
          </cell>
          <cell r="B151" t="str">
            <v>Blae</v>
          </cell>
          <cell r="C151" t="str">
            <v>Flow</v>
          </cell>
          <cell r="D151" t="str">
            <v>Mig_OUTOV</v>
          </cell>
          <cell r="E151" t="str">
            <v>All</v>
          </cell>
          <cell r="F151">
            <v>67.8</v>
          </cell>
          <cell r="G151">
            <v>67.8</v>
          </cell>
          <cell r="H151">
            <v>67.8</v>
          </cell>
          <cell r="I151">
            <v>67.8</v>
          </cell>
          <cell r="J151">
            <v>67.8</v>
          </cell>
          <cell r="K151">
            <v>67.8</v>
          </cell>
          <cell r="L151">
            <v>67.8</v>
          </cell>
          <cell r="M151">
            <v>67.8</v>
          </cell>
          <cell r="N151">
            <v>67.8</v>
          </cell>
          <cell r="O151">
            <v>67.8</v>
          </cell>
          <cell r="P151">
            <v>67.8</v>
          </cell>
          <cell r="Q151">
            <v>67.8</v>
          </cell>
          <cell r="R151">
            <v>67.8</v>
          </cell>
          <cell r="S151">
            <v>67.8</v>
          </cell>
          <cell r="T151">
            <v>67.8</v>
          </cell>
          <cell r="U151">
            <v>67.8</v>
          </cell>
          <cell r="V151">
            <v>67.8</v>
          </cell>
          <cell r="W151">
            <v>67.8</v>
          </cell>
          <cell r="X151">
            <v>67.8</v>
          </cell>
          <cell r="Y151">
            <v>67.8</v>
          </cell>
          <cell r="Z151">
            <v>67.8</v>
          </cell>
          <cell r="AA151">
            <v>67.8</v>
          </cell>
          <cell r="AB151">
            <v>67.8</v>
          </cell>
          <cell r="AC151">
            <v>67.8</v>
          </cell>
          <cell r="AD151">
            <v>67.8</v>
          </cell>
        </row>
        <row r="152">
          <cell r="A152">
            <v>546</v>
          </cell>
          <cell r="B152" t="str">
            <v>Torf</v>
          </cell>
          <cell r="C152" t="str">
            <v>Flow</v>
          </cell>
          <cell r="D152" t="str">
            <v>Mig_OUTOV</v>
          </cell>
          <cell r="E152" t="str">
            <v>All</v>
          </cell>
          <cell r="F152">
            <v>106.9</v>
          </cell>
          <cell r="G152">
            <v>106.9</v>
          </cell>
          <cell r="H152">
            <v>106.9</v>
          </cell>
          <cell r="I152">
            <v>106.9</v>
          </cell>
          <cell r="J152">
            <v>106.9</v>
          </cell>
          <cell r="K152">
            <v>106.9</v>
          </cell>
          <cell r="L152">
            <v>106.9</v>
          </cell>
          <cell r="M152">
            <v>106.9</v>
          </cell>
          <cell r="N152">
            <v>106.9</v>
          </cell>
          <cell r="O152">
            <v>106.9</v>
          </cell>
          <cell r="P152">
            <v>106.9</v>
          </cell>
          <cell r="Q152">
            <v>106.9</v>
          </cell>
          <cell r="R152">
            <v>106.9</v>
          </cell>
          <cell r="S152">
            <v>106.9</v>
          </cell>
          <cell r="T152">
            <v>106.9</v>
          </cell>
          <cell r="U152">
            <v>106.9</v>
          </cell>
          <cell r="V152">
            <v>106.9</v>
          </cell>
          <cell r="W152">
            <v>106.9</v>
          </cell>
          <cell r="X152">
            <v>106.9</v>
          </cell>
          <cell r="Y152">
            <v>106.9</v>
          </cell>
          <cell r="Z152">
            <v>106.9</v>
          </cell>
          <cell r="AA152">
            <v>106.9</v>
          </cell>
          <cell r="AB152">
            <v>106.9</v>
          </cell>
          <cell r="AC152">
            <v>106.9</v>
          </cell>
          <cell r="AD152">
            <v>106.9</v>
          </cell>
        </row>
        <row r="153">
          <cell r="A153">
            <v>548</v>
          </cell>
          <cell r="B153" t="str">
            <v>Monm</v>
          </cell>
          <cell r="C153" t="str">
            <v>Flow</v>
          </cell>
          <cell r="D153" t="str">
            <v>Mig_OUTOV</v>
          </cell>
          <cell r="E153" t="str">
            <v>All</v>
          </cell>
          <cell r="F153">
            <v>215.2</v>
          </cell>
          <cell r="G153">
            <v>215.2</v>
          </cell>
          <cell r="H153">
            <v>215.2</v>
          </cell>
          <cell r="I153">
            <v>215.2</v>
          </cell>
          <cell r="J153">
            <v>215.2</v>
          </cell>
          <cell r="K153">
            <v>215.2</v>
          </cell>
          <cell r="L153">
            <v>215.2</v>
          </cell>
          <cell r="M153">
            <v>215.2</v>
          </cell>
          <cell r="N153">
            <v>215.2</v>
          </cell>
          <cell r="O153">
            <v>215.2</v>
          </cell>
          <cell r="P153">
            <v>215.2</v>
          </cell>
          <cell r="Q153">
            <v>215.2</v>
          </cell>
          <cell r="R153">
            <v>215.2</v>
          </cell>
          <cell r="S153">
            <v>215.2</v>
          </cell>
          <cell r="T153">
            <v>215.2</v>
          </cell>
          <cell r="U153">
            <v>215.2</v>
          </cell>
          <cell r="V153">
            <v>215.2</v>
          </cell>
          <cell r="W153">
            <v>215.2</v>
          </cell>
          <cell r="X153">
            <v>215.2</v>
          </cell>
          <cell r="Y153">
            <v>215.2</v>
          </cell>
          <cell r="Z153">
            <v>215.2</v>
          </cell>
          <cell r="AA153">
            <v>215.2</v>
          </cell>
          <cell r="AB153">
            <v>215.2</v>
          </cell>
          <cell r="AC153">
            <v>215.2</v>
          </cell>
          <cell r="AD153">
            <v>215.2</v>
          </cell>
        </row>
        <row r="154">
          <cell r="A154">
            <v>550</v>
          </cell>
          <cell r="B154" t="str">
            <v>Newp</v>
          </cell>
          <cell r="C154" t="str">
            <v>Flow</v>
          </cell>
          <cell r="D154" t="str">
            <v>Mig_OUTOV</v>
          </cell>
          <cell r="E154" t="str">
            <v>All</v>
          </cell>
          <cell r="F154">
            <v>655</v>
          </cell>
          <cell r="G154">
            <v>655</v>
          </cell>
          <cell r="H154">
            <v>655</v>
          </cell>
          <cell r="I154">
            <v>655</v>
          </cell>
          <cell r="J154">
            <v>655</v>
          </cell>
          <cell r="K154">
            <v>655</v>
          </cell>
          <cell r="L154">
            <v>655</v>
          </cell>
          <cell r="M154">
            <v>655</v>
          </cell>
          <cell r="N154">
            <v>655</v>
          </cell>
          <cell r="O154">
            <v>655</v>
          </cell>
          <cell r="P154">
            <v>655</v>
          </cell>
          <cell r="Q154">
            <v>655</v>
          </cell>
          <cell r="R154">
            <v>655</v>
          </cell>
          <cell r="S154">
            <v>655</v>
          </cell>
          <cell r="T154">
            <v>655</v>
          </cell>
          <cell r="U154">
            <v>655</v>
          </cell>
          <cell r="V154">
            <v>655</v>
          </cell>
          <cell r="W154">
            <v>655</v>
          </cell>
          <cell r="X154">
            <v>655</v>
          </cell>
          <cell r="Y154">
            <v>655</v>
          </cell>
          <cell r="Z154">
            <v>655</v>
          </cell>
          <cell r="AA154">
            <v>655</v>
          </cell>
          <cell r="AB154">
            <v>655</v>
          </cell>
          <cell r="AC154">
            <v>655</v>
          </cell>
          <cell r="AD154">
            <v>655</v>
          </cell>
        </row>
        <row r="155">
          <cell r="A155">
            <v>552</v>
          </cell>
          <cell r="B155" t="str">
            <v>Card</v>
          </cell>
          <cell r="C155" t="str">
            <v>Flow</v>
          </cell>
          <cell r="D155" t="str">
            <v>Mig_OUTOV</v>
          </cell>
          <cell r="E155" t="str">
            <v>All</v>
          </cell>
          <cell r="F155">
            <v>3160.6</v>
          </cell>
          <cell r="G155">
            <v>3160.6</v>
          </cell>
          <cell r="H155">
            <v>3160.6</v>
          </cell>
          <cell r="I155">
            <v>3160.6</v>
          </cell>
          <cell r="J155">
            <v>3160.6</v>
          </cell>
          <cell r="K155">
            <v>3160.6</v>
          </cell>
          <cell r="L155">
            <v>3160.6</v>
          </cell>
          <cell r="M155">
            <v>3160.6</v>
          </cell>
          <cell r="N155">
            <v>3160.6</v>
          </cell>
          <cell r="O155">
            <v>3160.6</v>
          </cell>
          <cell r="P155">
            <v>3160.6</v>
          </cell>
          <cell r="Q155">
            <v>3160.6</v>
          </cell>
          <cell r="R155">
            <v>3160.6</v>
          </cell>
          <cell r="S155">
            <v>3160.6</v>
          </cell>
          <cell r="T155">
            <v>3160.6</v>
          </cell>
          <cell r="U155">
            <v>3160.6</v>
          </cell>
          <cell r="V155">
            <v>3160.6</v>
          </cell>
          <cell r="W155">
            <v>3160.6</v>
          </cell>
          <cell r="X155">
            <v>3160.6</v>
          </cell>
          <cell r="Y155">
            <v>3160.6</v>
          </cell>
          <cell r="Z155">
            <v>3160.6</v>
          </cell>
          <cell r="AA155">
            <v>3160.6</v>
          </cell>
          <cell r="AB155">
            <v>3160.6</v>
          </cell>
          <cell r="AC155">
            <v>3160.6</v>
          </cell>
          <cell r="AD155">
            <v>3160.6</v>
          </cell>
        </row>
        <row r="156">
          <cell r="A156">
            <v>512</v>
          </cell>
          <cell r="B156" t="str">
            <v>IOA</v>
          </cell>
          <cell r="C156" t="str">
            <v>Flow</v>
          </cell>
          <cell r="D156" t="str">
            <v>Mig_OUTUK</v>
          </cell>
          <cell r="E156" t="str">
            <v>All</v>
          </cell>
          <cell r="F156">
            <v>2202.5093141420393</v>
          </cell>
          <cell r="G156">
            <v>2202.5093141420407</v>
          </cell>
          <cell r="H156">
            <v>2202.5093141420411</v>
          </cell>
          <cell r="I156">
            <v>2202.5093141420402</v>
          </cell>
          <cell r="J156">
            <v>2202.5093141420402</v>
          </cell>
          <cell r="K156">
            <v>2202.5093141420402</v>
          </cell>
          <cell r="L156">
            <v>2202.5093141420393</v>
          </cell>
          <cell r="M156">
            <v>2202.5093141420402</v>
          </cell>
          <cell r="N156">
            <v>2202.5093141420407</v>
          </cell>
          <cell r="O156">
            <v>2202.5093141420402</v>
          </cell>
          <cell r="P156">
            <v>2202.5093141420398</v>
          </cell>
          <cell r="Q156">
            <v>2202.5093141420398</v>
          </cell>
          <cell r="R156">
            <v>2202.5093141420393</v>
          </cell>
          <cell r="S156">
            <v>2202.5093141420411</v>
          </cell>
          <cell r="T156">
            <v>2202.5093141420393</v>
          </cell>
          <cell r="U156">
            <v>2202.5093141420389</v>
          </cell>
          <cell r="V156">
            <v>2202.5093141420407</v>
          </cell>
          <cell r="W156">
            <v>2202.5093141420398</v>
          </cell>
          <cell r="X156">
            <v>2202.5093141420402</v>
          </cell>
          <cell r="Y156">
            <v>2202.5093141420411</v>
          </cell>
          <cell r="Z156">
            <v>2202.5093141420402</v>
          </cell>
          <cell r="AA156">
            <v>2202.5093141420411</v>
          </cell>
          <cell r="AB156">
            <v>2202.5093141420393</v>
          </cell>
          <cell r="AC156">
            <v>2202.5093141420393</v>
          </cell>
          <cell r="AD156">
            <v>2202.5093141420393</v>
          </cell>
        </row>
        <row r="157">
          <cell r="A157">
            <v>514</v>
          </cell>
          <cell r="B157" t="str">
            <v>Gwyn</v>
          </cell>
          <cell r="C157" t="str">
            <v>Flow</v>
          </cell>
          <cell r="D157" t="str">
            <v>Mig_OUTUK</v>
          </cell>
          <cell r="E157" t="str">
            <v>All</v>
          </cell>
          <cell r="F157">
            <v>5197.2085918615012</v>
          </cell>
          <cell r="G157">
            <v>5197.2085918615012</v>
          </cell>
          <cell r="H157">
            <v>5197.2085918614994</v>
          </cell>
          <cell r="I157">
            <v>5197.208591861503</v>
          </cell>
          <cell r="J157">
            <v>5197.2085918614994</v>
          </cell>
          <cell r="K157">
            <v>5197.2085918615003</v>
          </cell>
          <cell r="L157">
            <v>5197.2085918615012</v>
          </cell>
          <cell r="M157">
            <v>5197.2085918614976</v>
          </cell>
          <cell r="N157">
            <v>5197.2085918614994</v>
          </cell>
          <cell r="O157">
            <v>5197.2085918615012</v>
          </cell>
          <cell r="P157">
            <v>5197.2085918614994</v>
          </cell>
          <cell r="Q157">
            <v>5197.2085918614994</v>
          </cell>
          <cell r="R157">
            <v>5197.2085918615003</v>
          </cell>
          <cell r="S157">
            <v>5197.2085918614985</v>
          </cell>
          <cell r="T157">
            <v>5197.2085918614994</v>
          </cell>
          <cell r="U157">
            <v>5197.2085918614985</v>
          </cell>
          <cell r="V157">
            <v>5197.2085918614976</v>
          </cell>
          <cell r="W157">
            <v>5197.2085918614994</v>
          </cell>
          <cell r="X157">
            <v>5197.2085918614994</v>
          </cell>
          <cell r="Y157">
            <v>5197.2085918615012</v>
          </cell>
          <cell r="Z157">
            <v>5197.2085918615012</v>
          </cell>
          <cell r="AA157">
            <v>5197.2085918615012</v>
          </cell>
          <cell r="AB157">
            <v>5197.2085918614994</v>
          </cell>
          <cell r="AC157">
            <v>5197.2085918614994</v>
          </cell>
          <cell r="AD157">
            <v>5197.2085918615003</v>
          </cell>
        </row>
        <row r="158">
          <cell r="A158">
            <v>516</v>
          </cell>
          <cell r="B158" t="str">
            <v>Conwy</v>
          </cell>
          <cell r="C158" t="str">
            <v>Flow</v>
          </cell>
          <cell r="D158" t="str">
            <v>Mig_OUTUK</v>
          </cell>
          <cell r="E158" t="str">
            <v>All</v>
          </cell>
          <cell r="F158">
            <v>4205.9041029009104</v>
          </cell>
          <cell r="G158">
            <v>4205.9041029009104</v>
          </cell>
          <cell r="H158">
            <v>4205.9041029009113</v>
          </cell>
          <cell r="I158">
            <v>4205.9041029009104</v>
          </cell>
          <cell r="J158">
            <v>4205.9041029009104</v>
          </cell>
          <cell r="K158">
            <v>4205.9041029009104</v>
          </cell>
          <cell r="L158">
            <v>4205.9041029009104</v>
          </cell>
          <cell r="M158">
            <v>4205.9041029009113</v>
          </cell>
          <cell r="N158">
            <v>4205.9041029009104</v>
          </cell>
          <cell r="O158">
            <v>4205.9041029009104</v>
          </cell>
          <cell r="P158">
            <v>4205.9041029009086</v>
          </cell>
          <cell r="Q158">
            <v>4205.9041029009086</v>
          </cell>
          <cell r="R158">
            <v>4205.9041029009104</v>
          </cell>
          <cell r="S158">
            <v>4205.9041029009113</v>
          </cell>
          <cell r="T158">
            <v>4205.9041029009095</v>
          </cell>
          <cell r="U158">
            <v>4205.9041029009077</v>
          </cell>
          <cell r="V158">
            <v>4205.9041029009113</v>
          </cell>
          <cell r="W158">
            <v>4205.9041029009113</v>
          </cell>
          <cell r="X158">
            <v>4205.9041029009113</v>
          </cell>
          <cell r="Y158">
            <v>4205.9041029009104</v>
          </cell>
          <cell r="Z158">
            <v>4205.9041029009095</v>
          </cell>
          <cell r="AA158">
            <v>4205.9041029009095</v>
          </cell>
          <cell r="AB158">
            <v>4205.9041029009113</v>
          </cell>
          <cell r="AC158">
            <v>4205.9041029009095</v>
          </cell>
          <cell r="AD158">
            <v>4205.9041029009095</v>
          </cell>
        </row>
        <row r="159">
          <cell r="A159">
            <v>518</v>
          </cell>
          <cell r="B159" t="str">
            <v>Denb</v>
          </cell>
          <cell r="C159" t="str">
            <v>Flow</v>
          </cell>
          <cell r="D159" t="str">
            <v>Mig_OUTUK</v>
          </cell>
          <cell r="E159" t="str">
            <v>All</v>
          </cell>
          <cell r="F159">
            <v>4042.2446374901806</v>
          </cell>
          <cell r="G159">
            <v>4042.2446374901801</v>
          </cell>
          <cell r="H159">
            <v>4042.2446374901806</v>
          </cell>
          <cell r="I159">
            <v>4042.2446374901792</v>
          </cell>
          <cell r="J159">
            <v>4042.2446374901797</v>
          </cell>
          <cell r="K159">
            <v>4042.2446374901797</v>
          </cell>
          <cell r="L159">
            <v>4042.2446374901801</v>
          </cell>
          <cell r="M159">
            <v>4042.2446374901788</v>
          </cell>
          <cell r="N159">
            <v>4042.2446374901801</v>
          </cell>
          <cell r="O159">
            <v>4042.2446374901801</v>
          </cell>
          <cell r="P159">
            <v>4042.2446374901801</v>
          </cell>
          <cell r="Q159">
            <v>4042.2446374901806</v>
          </cell>
          <cell r="R159">
            <v>4042.2446374901783</v>
          </cell>
          <cell r="S159">
            <v>4042.244637490181</v>
          </cell>
          <cell r="T159">
            <v>4042.2446374901801</v>
          </cell>
          <cell r="U159">
            <v>4042.2446374901792</v>
          </cell>
          <cell r="V159">
            <v>4042.2446374901806</v>
          </cell>
          <cell r="W159">
            <v>4042.2446374901801</v>
          </cell>
          <cell r="X159">
            <v>4042.2446374901801</v>
          </cell>
          <cell r="Y159">
            <v>4042.2446374901797</v>
          </cell>
          <cell r="Z159">
            <v>4042.2446374901797</v>
          </cell>
          <cell r="AA159">
            <v>4042.2446374901797</v>
          </cell>
          <cell r="AB159">
            <v>4042.2446374901801</v>
          </cell>
          <cell r="AC159">
            <v>4042.2446374901801</v>
          </cell>
          <cell r="AD159">
            <v>4042.2446374901806</v>
          </cell>
        </row>
        <row r="160">
          <cell r="A160">
            <v>520</v>
          </cell>
          <cell r="B160" t="str">
            <v>Flint</v>
          </cell>
          <cell r="C160" t="str">
            <v>Flow</v>
          </cell>
          <cell r="D160" t="str">
            <v>Mig_OUTUK</v>
          </cell>
          <cell r="E160" t="str">
            <v>All</v>
          </cell>
          <cell r="F160">
            <v>4731.2985801382092</v>
          </cell>
          <cell r="G160">
            <v>4731.2985801382092</v>
          </cell>
          <cell r="H160">
            <v>4731.2985801382092</v>
          </cell>
          <cell r="I160">
            <v>4731.2985801382092</v>
          </cell>
          <cell r="J160">
            <v>4731.2985801382092</v>
          </cell>
          <cell r="K160">
            <v>4731.2985801382092</v>
          </cell>
          <cell r="L160">
            <v>4731.2985801382092</v>
          </cell>
          <cell r="M160">
            <v>4731.2985801382092</v>
          </cell>
          <cell r="N160">
            <v>4731.2985801382092</v>
          </cell>
          <cell r="O160">
            <v>4731.298580138211</v>
          </cell>
          <cell r="P160">
            <v>4731.2985801382092</v>
          </cell>
          <cell r="Q160">
            <v>4731.298580138211</v>
          </cell>
          <cell r="R160">
            <v>4731.2985801382092</v>
          </cell>
          <cell r="S160">
            <v>4731.2985801382092</v>
          </cell>
          <cell r="T160">
            <v>4731.2985801382119</v>
          </cell>
          <cell r="U160">
            <v>4731.2985801382092</v>
          </cell>
          <cell r="V160">
            <v>4731.2985801382092</v>
          </cell>
          <cell r="W160">
            <v>4731.2985801382092</v>
          </cell>
          <cell r="X160">
            <v>4731.2985801382129</v>
          </cell>
          <cell r="Y160">
            <v>4731.298580138211</v>
          </cell>
          <cell r="Z160">
            <v>4731.298580138211</v>
          </cell>
          <cell r="AA160">
            <v>4731.298580138211</v>
          </cell>
          <cell r="AB160">
            <v>4731.2985801382119</v>
          </cell>
          <cell r="AC160">
            <v>4731.298580138211</v>
          </cell>
          <cell r="AD160">
            <v>4731.2985801382092</v>
          </cell>
        </row>
        <row r="161">
          <cell r="A161">
            <v>522</v>
          </cell>
          <cell r="B161" t="str">
            <v>Wrex</v>
          </cell>
          <cell r="C161" t="str">
            <v>Flow</v>
          </cell>
          <cell r="D161" t="str">
            <v>Mig_OUTUK</v>
          </cell>
          <cell r="E161" t="str">
            <v>All</v>
          </cell>
          <cell r="F161">
            <v>3639.3795489958502</v>
          </cell>
          <cell r="G161">
            <v>3639.3795489958511</v>
          </cell>
          <cell r="H161">
            <v>3639.3795489958493</v>
          </cell>
          <cell r="I161">
            <v>3639.3795489958502</v>
          </cell>
          <cell r="J161">
            <v>3639.3795489958516</v>
          </cell>
          <cell r="K161">
            <v>3639.3795489958502</v>
          </cell>
          <cell r="L161">
            <v>3639.3795489958497</v>
          </cell>
          <cell r="M161">
            <v>3639.3795489958493</v>
          </cell>
          <cell r="N161">
            <v>3639.3795489958507</v>
          </cell>
          <cell r="O161">
            <v>3639.3795489958493</v>
          </cell>
          <cell r="P161">
            <v>3639.3795489958502</v>
          </cell>
          <cell r="Q161">
            <v>3639.3795489958511</v>
          </cell>
          <cell r="R161">
            <v>3639.3795489958511</v>
          </cell>
          <cell r="S161">
            <v>3639.3795489958502</v>
          </cell>
          <cell r="T161">
            <v>3639.3795489958493</v>
          </cell>
          <cell r="U161">
            <v>3639.3795489958493</v>
          </cell>
          <cell r="V161">
            <v>3639.3795489958497</v>
          </cell>
          <cell r="W161">
            <v>3639.3795489958493</v>
          </cell>
          <cell r="X161">
            <v>3639.3795489958493</v>
          </cell>
          <cell r="Y161">
            <v>3639.3795489958502</v>
          </cell>
          <cell r="Z161">
            <v>3639.3795489958502</v>
          </cell>
          <cell r="AA161">
            <v>3639.3795489958502</v>
          </cell>
          <cell r="AB161">
            <v>3639.3795489958502</v>
          </cell>
          <cell r="AC161">
            <v>3639.3795489958493</v>
          </cell>
          <cell r="AD161">
            <v>3639.3795489958511</v>
          </cell>
        </row>
        <row r="162">
          <cell r="A162">
            <v>524</v>
          </cell>
          <cell r="B162" t="str">
            <v>Powys</v>
          </cell>
          <cell r="C162" t="str">
            <v>Flow</v>
          </cell>
          <cell r="D162" t="str">
            <v>Mig_OUTUK</v>
          </cell>
          <cell r="E162" t="str">
            <v>All</v>
          </cell>
          <cell r="F162">
            <v>4732.9382908523585</v>
          </cell>
          <cell r="G162">
            <v>4732.9382908523603</v>
          </cell>
          <cell r="H162">
            <v>4732.9382908523603</v>
          </cell>
          <cell r="I162">
            <v>4732.9382908523594</v>
          </cell>
          <cell r="J162">
            <v>4732.9382908523585</v>
          </cell>
          <cell r="K162">
            <v>4732.9382908523603</v>
          </cell>
          <cell r="L162">
            <v>4732.9382908523585</v>
          </cell>
          <cell r="M162">
            <v>4732.9382908523612</v>
          </cell>
          <cell r="N162">
            <v>4732.9382908523621</v>
          </cell>
          <cell r="O162">
            <v>4732.9382908523603</v>
          </cell>
          <cell r="P162">
            <v>4732.9382908523594</v>
          </cell>
          <cell r="Q162">
            <v>4732.9382908523576</v>
          </cell>
          <cell r="R162">
            <v>4732.9382908523585</v>
          </cell>
          <cell r="S162">
            <v>4732.9382908523585</v>
          </cell>
          <cell r="T162">
            <v>4732.9382908523585</v>
          </cell>
          <cell r="U162">
            <v>4732.9382908523585</v>
          </cell>
          <cell r="V162">
            <v>4732.9382908523603</v>
          </cell>
          <cell r="W162">
            <v>4732.9382908523603</v>
          </cell>
          <cell r="X162">
            <v>4732.9382908523603</v>
          </cell>
          <cell r="Y162">
            <v>4732.9382908523603</v>
          </cell>
          <cell r="Z162">
            <v>4732.9382908523603</v>
          </cell>
          <cell r="AA162">
            <v>4732.9382908523603</v>
          </cell>
          <cell r="AB162">
            <v>4732.9382908523621</v>
          </cell>
          <cell r="AC162">
            <v>4732.9382908523585</v>
          </cell>
          <cell r="AD162">
            <v>4732.9382908523603</v>
          </cell>
        </row>
        <row r="163">
          <cell r="A163">
            <v>526</v>
          </cell>
          <cell r="B163" t="str">
            <v>Cere</v>
          </cell>
          <cell r="C163" t="str">
            <v>Flow</v>
          </cell>
          <cell r="D163" t="str">
            <v>Mig_OUTUK</v>
          </cell>
          <cell r="E163" t="str">
            <v>All</v>
          </cell>
          <cell r="F163">
            <v>5707.8367954477499</v>
          </cell>
          <cell r="G163">
            <v>5707.8367954477517</v>
          </cell>
          <cell r="H163">
            <v>5707.8367954477508</v>
          </cell>
          <cell r="I163">
            <v>5707.8367954477508</v>
          </cell>
          <cell r="J163">
            <v>5707.836795447749</v>
          </cell>
          <cell r="K163">
            <v>5707.8367954477508</v>
          </cell>
          <cell r="L163">
            <v>5707.8367954477508</v>
          </cell>
          <cell r="M163">
            <v>5707.836795447749</v>
          </cell>
          <cell r="N163">
            <v>5707.8367954477508</v>
          </cell>
          <cell r="O163">
            <v>5707.8367954477508</v>
          </cell>
          <cell r="P163">
            <v>5707.836795447749</v>
          </cell>
          <cell r="Q163">
            <v>5707.8367954477517</v>
          </cell>
          <cell r="R163">
            <v>5707.836795447749</v>
          </cell>
          <cell r="S163">
            <v>5707.8367954477499</v>
          </cell>
          <cell r="T163">
            <v>5707.8367954477508</v>
          </cell>
          <cell r="U163">
            <v>5707.8367954477517</v>
          </cell>
          <cell r="V163">
            <v>5707.8367954477517</v>
          </cell>
          <cell r="W163">
            <v>5707.836795447749</v>
          </cell>
          <cell r="X163">
            <v>5707.836795447749</v>
          </cell>
          <cell r="Y163">
            <v>5707.8367954477508</v>
          </cell>
          <cell r="Z163">
            <v>5707.836795447749</v>
          </cell>
          <cell r="AA163">
            <v>5707.836795447749</v>
          </cell>
          <cell r="AB163">
            <v>5707.8367954477517</v>
          </cell>
          <cell r="AC163">
            <v>5707.836795447749</v>
          </cell>
          <cell r="AD163">
            <v>5707.8367954477471</v>
          </cell>
        </row>
        <row r="164">
          <cell r="A164">
            <v>528</v>
          </cell>
          <cell r="B164" t="str">
            <v>Pemb</v>
          </cell>
          <cell r="C164" t="str">
            <v>Flow</v>
          </cell>
          <cell r="D164" t="str">
            <v>Mig_OUTUK</v>
          </cell>
          <cell r="E164" t="str">
            <v>All</v>
          </cell>
          <cell r="F164">
            <v>3657.9270434664099</v>
          </cell>
          <cell r="G164">
            <v>3657.9270434664104</v>
          </cell>
          <cell r="H164">
            <v>3657.9270434664104</v>
          </cell>
          <cell r="I164">
            <v>3657.9270434664095</v>
          </cell>
          <cell r="J164">
            <v>3657.9270434664095</v>
          </cell>
          <cell r="K164">
            <v>3657.9270434664086</v>
          </cell>
          <cell r="L164">
            <v>3657.9270434664104</v>
          </cell>
          <cell r="M164">
            <v>3657.9270434664104</v>
          </cell>
          <cell r="N164">
            <v>3657.927043466409</v>
          </cell>
          <cell r="O164">
            <v>3657.9270434664104</v>
          </cell>
          <cell r="P164">
            <v>3657.9270434664086</v>
          </cell>
          <cell r="Q164">
            <v>3657.9270434664104</v>
          </cell>
          <cell r="R164">
            <v>3657.9270434664113</v>
          </cell>
          <cell r="S164">
            <v>3657.9270434664099</v>
          </cell>
          <cell r="T164">
            <v>3657.9270434664109</v>
          </cell>
          <cell r="U164">
            <v>3657.9270434664104</v>
          </cell>
          <cell r="V164">
            <v>3657.9270434664095</v>
          </cell>
          <cell r="W164">
            <v>3657.9270434664095</v>
          </cell>
          <cell r="X164">
            <v>3657.9270434664109</v>
          </cell>
          <cell r="Y164">
            <v>3657.9270434664113</v>
          </cell>
          <cell r="Z164">
            <v>3657.9270434664086</v>
          </cell>
          <cell r="AA164">
            <v>3657.9270434664104</v>
          </cell>
          <cell r="AB164">
            <v>3657.9270434664104</v>
          </cell>
          <cell r="AC164">
            <v>3657.9270434664109</v>
          </cell>
          <cell r="AD164">
            <v>3657.9270434664104</v>
          </cell>
        </row>
        <row r="165">
          <cell r="A165">
            <v>530</v>
          </cell>
          <cell r="B165" t="str">
            <v>Carm</v>
          </cell>
          <cell r="C165" t="str">
            <v>Flow</v>
          </cell>
          <cell r="D165" t="str">
            <v>Mig_OUTUK</v>
          </cell>
          <cell r="E165" t="str">
            <v>All</v>
          </cell>
          <cell r="F165">
            <v>5209.4308431672389</v>
          </cell>
          <cell r="G165">
            <v>5209.4308431672407</v>
          </cell>
          <cell r="H165">
            <v>5209.4308431672416</v>
          </cell>
          <cell r="I165">
            <v>5209.4308431672416</v>
          </cell>
          <cell r="J165">
            <v>5209.4308431672425</v>
          </cell>
          <cell r="K165">
            <v>5209.4308431672398</v>
          </cell>
          <cell r="L165">
            <v>5209.4308431672416</v>
          </cell>
          <cell r="M165">
            <v>5209.4308431672416</v>
          </cell>
          <cell r="N165">
            <v>5209.4308431672398</v>
          </cell>
          <cell r="O165">
            <v>5209.4308431672416</v>
          </cell>
          <cell r="P165">
            <v>5209.4308431672398</v>
          </cell>
          <cell r="Q165">
            <v>5209.4308431672407</v>
          </cell>
          <cell r="R165">
            <v>5209.4308431672398</v>
          </cell>
          <cell r="S165">
            <v>5209.4308431672398</v>
          </cell>
          <cell r="T165">
            <v>5209.4308431672398</v>
          </cell>
          <cell r="U165">
            <v>5209.4308431672398</v>
          </cell>
          <cell r="V165">
            <v>5209.4308431672407</v>
          </cell>
          <cell r="W165">
            <v>5209.4308431672407</v>
          </cell>
          <cell r="X165">
            <v>5209.4308431672407</v>
          </cell>
          <cell r="Y165">
            <v>5209.430843167238</v>
          </cell>
          <cell r="Z165">
            <v>5209.430843167238</v>
          </cell>
          <cell r="AA165">
            <v>5209.4308431672416</v>
          </cell>
          <cell r="AB165">
            <v>5209.4308431672389</v>
          </cell>
          <cell r="AC165">
            <v>5209.4308431672398</v>
          </cell>
          <cell r="AD165">
            <v>5209.4308431672416</v>
          </cell>
        </row>
        <row r="166">
          <cell r="A166">
            <v>532</v>
          </cell>
          <cell r="B166" t="str">
            <v>Swan</v>
          </cell>
          <cell r="C166" t="str">
            <v>Flow</v>
          </cell>
          <cell r="D166" t="str">
            <v>Mig_OUTUK</v>
          </cell>
          <cell r="E166" t="str">
            <v>All</v>
          </cell>
          <cell r="F166">
            <v>8535.2009023824685</v>
          </cell>
          <cell r="G166">
            <v>8535.2009023824685</v>
          </cell>
          <cell r="H166">
            <v>8535.2009023824703</v>
          </cell>
          <cell r="I166">
            <v>8535.2009023824721</v>
          </cell>
          <cell r="J166">
            <v>8535.2009023824685</v>
          </cell>
          <cell r="K166">
            <v>8535.2009023824721</v>
          </cell>
          <cell r="L166">
            <v>8535.2009023824703</v>
          </cell>
          <cell r="M166">
            <v>8535.2009023824685</v>
          </cell>
          <cell r="N166">
            <v>8535.2009023824721</v>
          </cell>
          <cell r="O166">
            <v>8535.2009023824739</v>
          </cell>
          <cell r="P166">
            <v>8535.2009023824739</v>
          </cell>
          <cell r="Q166">
            <v>8535.2009023824685</v>
          </cell>
          <cell r="R166">
            <v>8535.2009023824739</v>
          </cell>
          <cell r="S166">
            <v>8535.2009023824739</v>
          </cell>
          <cell r="T166">
            <v>8535.2009023824685</v>
          </cell>
          <cell r="U166">
            <v>8535.2009023824685</v>
          </cell>
          <cell r="V166">
            <v>8535.2009023824721</v>
          </cell>
          <cell r="W166">
            <v>8535.2009023824685</v>
          </cell>
          <cell r="X166">
            <v>8535.2009023824667</v>
          </cell>
          <cell r="Y166">
            <v>8535.2009023824703</v>
          </cell>
          <cell r="Z166">
            <v>8535.2009023824721</v>
          </cell>
          <cell r="AA166">
            <v>8535.2009023824685</v>
          </cell>
          <cell r="AB166">
            <v>8535.2009023824739</v>
          </cell>
          <cell r="AC166">
            <v>8535.2009023824648</v>
          </cell>
          <cell r="AD166">
            <v>8535.2009023824685</v>
          </cell>
        </row>
        <row r="167">
          <cell r="A167">
            <v>534</v>
          </cell>
          <cell r="B167" t="str">
            <v>NPT</v>
          </cell>
          <cell r="C167" t="str">
            <v>Flow</v>
          </cell>
          <cell r="D167" t="str">
            <v>Mig_OUTUK</v>
          </cell>
          <cell r="E167" t="str">
            <v>All</v>
          </cell>
          <cell r="F167">
            <v>3530.4250914434019</v>
          </cell>
          <cell r="G167">
            <v>3530.4250914434015</v>
          </cell>
          <cell r="H167">
            <v>3530.4250914434006</v>
          </cell>
          <cell r="I167">
            <v>3530.4250914434015</v>
          </cell>
          <cell r="J167">
            <v>3530.4250914434006</v>
          </cell>
          <cell r="K167">
            <v>3530.4250914434006</v>
          </cell>
          <cell r="L167">
            <v>3530.4250914434006</v>
          </cell>
          <cell r="M167">
            <v>3530.4250914433992</v>
          </cell>
          <cell r="N167">
            <v>3530.4250914434001</v>
          </cell>
          <cell r="O167">
            <v>3530.4250914433997</v>
          </cell>
          <cell r="P167">
            <v>3530.4250914434006</v>
          </cell>
          <cell r="Q167">
            <v>3530.4250914434006</v>
          </cell>
          <cell r="R167">
            <v>3530.4250914433997</v>
          </cell>
          <cell r="S167">
            <v>3530.4250914433997</v>
          </cell>
          <cell r="T167">
            <v>3530.4250914433997</v>
          </cell>
          <cell r="U167">
            <v>3530.4250914433997</v>
          </cell>
          <cell r="V167">
            <v>3530.4250914433987</v>
          </cell>
          <cell r="W167">
            <v>3530.425091443401</v>
          </cell>
          <cell r="X167">
            <v>3530.4250914433978</v>
          </cell>
          <cell r="Y167">
            <v>3530.4250914434015</v>
          </cell>
          <cell r="Z167">
            <v>3530.4250914433992</v>
          </cell>
          <cell r="AA167">
            <v>3530.4250914433987</v>
          </cell>
          <cell r="AB167">
            <v>3530.4250914433997</v>
          </cell>
          <cell r="AC167">
            <v>3530.4250914434006</v>
          </cell>
          <cell r="AD167">
            <v>3530.4250914434006</v>
          </cell>
        </row>
        <row r="168">
          <cell r="A168">
            <v>536</v>
          </cell>
          <cell r="B168" t="str">
            <v>Brid</v>
          </cell>
          <cell r="C168" t="str">
            <v>Flow</v>
          </cell>
          <cell r="D168" t="str">
            <v>Mig_OUTUK</v>
          </cell>
          <cell r="E168" t="str">
            <v>All</v>
          </cell>
          <cell r="F168">
            <v>3442.7325019795098</v>
          </cell>
          <cell r="G168">
            <v>3442.7325019795107</v>
          </cell>
          <cell r="H168">
            <v>3442.7325019795098</v>
          </cell>
          <cell r="I168">
            <v>3442.7325019795094</v>
          </cell>
          <cell r="J168">
            <v>3442.7325019795098</v>
          </cell>
          <cell r="K168">
            <v>3442.7325019795098</v>
          </cell>
          <cell r="L168">
            <v>3442.7325019795107</v>
          </cell>
          <cell r="M168">
            <v>3442.7325019795107</v>
          </cell>
          <cell r="N168">
            <v>3442.7325019795089</v>
          </cell>
          <cell r="O168">
            <v>3442.7325019795098</v>
          </cell>
          <cell r="P168">
            <v>3442.7325019795098</v>
          </cell>
          <cell r="Q168">
            <v>3442.7325019795107</v>
          </cell>
          <cell r="R168">
            <v>3442.7325019795098</v>
          </cell>
          <cell r="S168">
            <v>3442.7325019795089</v>
          </cell>
          <cell r="T168">
            <v>3442.7325019795107</v>
          </cell>
          <cell r="U168">
            <v>3442.7325019795089</v>
          </cell>
          <cell r="V168">
            <v>3442.7325019795089</v>
          </cell>
          <cell r="W168">
            <v>3442.7325019795098</v>
          </cell>
          <cell r="X168">
            <v>3442.7325019795094</v>
          </cell>
          <cell r="Y168">
            <v>3442.7325019795089</v>
          </cell>
          <cell r="Z168">
            <v>3442.7325019795107</v>
          </cell>
          <cell r="AA168">
            <v>3442.7325019795098</v>
          </cell>
          <cell r="AB168">
            <v>3442.7325019795094</v>
          </cell>
          <cell r="AC168">
            <v>3442.7325019795098</v>
          </cell>
          <cell r="AD168">
            <v>3442.7325019795107</v>
          </cell>
        </row>
        <row r="169">
          <cell r="A169">
            <v>538</v>
          </cell>
          <cell r="B169" t="str">
            <v>Vale</v>
          </cell>
          <cell r="C169" t="str">
            <v>Flow</v>
          </cell>
          <cell r="D169" t="str">
            <v>Mig_OUTUK</v>
          </cell>
          <cell r="E169" t="str">
            <v>All</v>
          </cell>
          <cell r="F169">
            <v>4548.3081415168017</v>
          </cell>
          <cell r="G169">
            <v>4548.3081415167999</v>
          </cell>
          <cell r="H169">
            <v>4548.308141516799</v>
          </cell>
          <cell r="I169">
            <v>4548.3081415167981</v>
          </cell>
          <cell r="J169">
            <v>4548.3081415167999</v>
          </cell>
          <cell r="K169">
            <v>4548.3081415167981</v>
          </cell>
          <cell r="L169">
            <v>4548.3081415167981</v>
          </cell>
          <cell r="M169">
            <v>4548.3081415167999</v>
          </cell>
          <cell r="N169">
            <v>4548.3081415167999</v>
          </cell>
          <cell r="O169">
            <v>4548.3081415167999</v>
          </cell>
          <cell r="P169">
            <v>4548.3081415167981</v>
          </cell>
          <cell r="Q169">
            <v>4548.308141516799</v>
          </cell>
          <cell r="R169">
            <v>4548.3081415167999</v>
          </cell>
          <cell r="S169">
            <v>4548.3081415168008</v>
          </cell>
          <cell r="T169">
            <v>4548.3081415167999</v>
          </cell>
          <cell r="U169">
            <v>4548.3081415168017</v>
          </cell>
          <cell r="V169">
            <v>4548.3081415168008</v>
          </cell>
          <cell r="W169">
            <v>4548.3081415167981</v>
          </cell>
          <cell r="X169">
            <v>4548.3081415168008</v>
          </cell>
          <cell r="Y169">
            <v>4548.3081415167999</v>
          </cell>
          <cell r="Z169">
            <v>4548.3081415168017</v>
          </cell>
          <cell r="AA169">
            <v>4548.3081415167999</v>
          </cell>
          <cell r="AB169">
            <v>4548.3081415167981</v>
          </cell>
          <cell r="AC169">
            <v>4548.3081415167999</v>
          </cell>
          <cell r="AD169">
            <v>4548.3081415168035</v>
          </cell>
        </row>
        <row r="170">
          <cell r="A170">
            <v>540</v>
          </cell>
          <cell r="B170" t="str">
            <v>RCT</v>
          </cell>
          <cell r="C170" t="str">
            <v>Flow</v>
          </cell>
          <cell r="D170" t="str">
            <v>Mig_OUTUK</v>
          </cell>
          <cell r="E170" t="str">
            <v>All</v>
          </cell>
          <cell r="F170">
            <v>6176.197990035811</v>
          </cell>
          <cell r="G170">
            <v>6176.1979900358119</v>
          </cell>
          <cell r="H170">
            <v>6176.1979900358074</v>
          </cell>
          <cell r="I170">
            <v>6176.1979900358092</v>
          </cell>
          <cell r="J170">
            <v>6176.197990035811</v>
          </cell>
          <cell r="K170">
            <v>6176.197990035811</v>
          </cell>
          <cell r="L170">
            <v>6176.1979900358119</v>
          </cell>
          <cell r="M170">
            <v>6176.1979900358092</v>
          </cell>
          <cell r="N170">
            <v>6176.1979900358101</v>
          </cell>
          <cell r="O170">
            <v>6176.1979900358083</v>
          </cell>
          <cell r="P170">
            <v>6176.197990035811</v>
          </cell>
          <cell r="Q170">
            <v>6176.1979900358101</v>
          </cell>
          <cell r="R170">
            <v>6176.1979900358092</v>
          </cell>
          <cell r="S170">
            <v>6176.197990035811</v>
          </cell>
          <cell r="T170">
            <v>6176.1979900358074</v>
          </cell>
          <cell r="U170">
            <v>6176.1979900358119</v>
          </cell>
          <cell r="V170">
            <v>6176.197990035811</v>
          </cell>
          <cell r="W170">
            <v>6176.1979900358092</v>
          </cell>
          <cell r="X170">
            <v>6176.1979900358083</v>
          </cell>
          <cell r="Y170">
            <v>6176.1979900358128</v>
          </cell>
          <cell r="Z170">
            <v>6176.1979900358092</v>
          </cell>
          <cell r="AA170">
            <v>6176.1979900358092</v>
          </cell>
          <cell r="AB170">
            <v>6176.1979900358083</v>
          </cell>
          <cell r="AC170">
            <v>6176.197990035811</v>
          </cell>
          <cell r="AD170">
            <v>6176.1979900358074</v>
          </cell>
        </row>
        <row r="171">
          <cell r="A171">
            <v>542</v>
          </cell>
          <cell r="B171" t="str">
            <v>Merth</v>
          </cell>
          <cell r="C171" t="str">
            <v>Flow</v>
          </cell>
          <cell r="D171" t="str">
            <v>Mig_OUTUK</v>
          </cell>
          <cell r="E171" t="str">
            <v>All</v>
          </cell>
          <cell r="F171">
            <v>1413.9981990112501</v>
          </cell>
          <cell r="G171">
            <v>1413.9981990112501</v>
          </cell>
          <cell r="H171">
            <v>1413.9981990112506</v>
          </cell>
          <cell r="I171">
            <v>1413.9981990112499</v>
          </cell>
          <cell r="J171">
            <v>1413.9981990112503</v>
          </cell>
          <cell r="K171">
            <v>1413.9981990112497</v>
          </cell>
          <cell r="L171">
            <v>1413.9981990112499</v>
          </cell>
          <cell r="M171">
            <v>1413.9981990112501</v>
          </cell>
          <cell r="N171">
            <v>1413.9981990112501</v>
          </cell>
          <cell r="O171">
            <v>1413.9981990112497</v>
          </cell>
          <cell r="P171">
            <v>1413.9981990112501</v>
          </cell>
          <cell r="Q171">
            <v>1413.9981990112501</v>
          </cell>
          <cell r="R171">
            <v>1413.9981990112501</v>
          </cell>
          <cell r="S171">
            <v>1413.9981990112497</v>
          </cell>
          <cell r="T171">
            <v>1413.9981990112497</v>
          </cell>
          <cell r="U171">
            <v>1413.9981990112508</v>
          </cell>
          <cell r="V171">
            <v>1413.9981990112501</v>
          </cell>
          <cell r="W171">
            <v>1413.9981990112501</v>
          </cell>
          <cell r="X171">
            <v>1413.9981990112506</v>
          </cell>
          <cell r="Y171">
            <v>1413.9981990112499</v>
          </cell>
          <cell r="Z171">
            <v>1413.9981990112501</v>
          </cell>
          <cell r="AA171">
            <v>1413.9981990112497</v>
          </cell>
          <cell r="AB171">
            <v>1413.9981990112497</v>
          </cell>
          <cell r="AC171">
            <v>1413.9981990112506</v>
          </cell>
          <cell r="AD171">
            <v>1413.9981990112497</v>
          </cell>
        </row>
        <row r="172">
          <cell r="A172">
            <v>544</v>
          </cell>
          <cell r="B172" t="str">
            <v>Caer</v>
          </cell>
          <cell r="C172" t="str">
            <v>Flow</v>
          </cell>
          <cell r="D172" t="str">
            <v>Mig_OUTUK</v>
          </cell>
          <cell r="E172" t="str">
            <v>All</v>
          </cell>
          <cell r="F172">
            <v>4229.5560346432694</v>
          </cell>
          <cell r="G172">
            <v>4229.5560346432694</v>
          </cell>
          <cell r="H172">
            <v>4229.5560346432703</v>
          </cell>
          <cell r="I172">
            <v>4229.5560346432703</v>
          </cell>
          <cell r="J172">
            <v>4229.5560346432703</v>
          </cell>
          <cell r="K172">
            <v>4229.5560346432685</v>
          </cell>
          <cell r="L172">
            <v>4229.5560346432721</v>
          </cell>
          <cell r="M172">
            <v>4229.5560346432703</v>
          </cell>
          <cell r="N172">
            <v>4229.5560346432694</v>
          </cell>
          <cell r="O172">
            <v>4229.5560346432721</v>
          </cell>
          <cell r="P172">
            <v>4229.5560346432712</v>
          </cell>
          <cell r="Q172">
            <v>4229.5560346432703</v>
          </cell>
          <cell r="R172">
            <v>4229.5560346432712</v>
          </cell>
          <cell r="S172">
            <v>4229.5560346432703</v>
          </cell>
          <cell r="T172">
            <v>4229.5560346432685</v>
          </cell>
          <cell r="U172">
            <v>4229.5560346432703</v>
          </cell>
          <cell r="V172">
            <v>4229.5560346432703</v>
          </cell>
          <cell r="W172">
            <v>4229.5560346432703</v>
          </cell>
          <cell r="X172">
            <v>4229.5560346432703</v>
          </cell>
          <cell r="Y172">
            <v>4229.5560346432712</v>
          </cell>
          <cell r="Z172">
            <v>4229.5560346432694</v>
          </cell>
          <cell r="AA172">
            <v>4229.5560346432721</v>
          </cell>
          <cell r="AB172">
            <v>4229.5560346432703</v>
          </cell>
          <cell r="AC172">
            <v>4229.5560346432694</v>
          </cell>
          <cell r="AD172">
            <v>4229.5560346432685</v>
          </cell>
        </row>
        <row r="173">
          <cell r="A173">
            <v>545</v>
          </cell>
          <cell r="B173" t="str">
            <v>Blae</v>
          </cell>
          <cell r="C173" t="str">
            <v>Flow</v>
          </cell>
          <cell r="D173" t="str">
            <v>Mig_OUTUK</v>
          </cell>
          <cell r="E173" t="str">
            <v>All</v>
          </cell>
          <cell r="F173">
            <v>1635.9874373344101</v>
          </cell>
          <cell r="G173">
            <v>1635.9874373344103</v>
          </cell>
          <cell r="H173">
            <v>1635.9874373344101</v>
          </cell>
          <cell r="I173">
            <v>1635.9874373344096</v>
          </cell>
          <cell r="J173">
            <v>1635.9874373344098</v>
          </cell>
          <cell r="K173">
            <v>1635.9874373344092</v>
          </cell>
          <cell r="L173">
            <v>1635.9874373344103</v>
          </cell>
          <cell r="M173">
            <v>1635.9874373344096</v>
          </cell>
          <cell r="N173">
            <v>1635.9874373344096</v>
          </cell>
          <cell r="O173">
            <v>1635.9874373344101</v>
          </cell>
          <cell r="P173">
            <v>1635.9874373344092</v>
          </cell>
          <cell r="Q173">
            <v>1635.9874373344105</v>
          </cell>
          <cell r="R173">
            <v>1635.9874373344101</v>
          </cell>
          <cell r="S173">
            <v>1635.987437334411</v>
          </cell>
          <cell r="T173">
            <v>1635.9874373344101</v>
          </cell>
          <cell r="U173">
            <v>1635.9874373344092</v>
          </cell>
          <cell r="V173">
            <v>1635.9874373344101</v>
          </cell>
          <cell r="W173">
            <v>1635.9874373344101</v>
          </cell>
          <cell r="X173">
            <v>1635.9874373344105</v>
          </cell>
          <cell r="Y173">
            <v>1635.9874373344105</v>
          </cell>
          <cell r="Z173">
            <v>1635.987437334411</v>
          </cell>
          <cell r="AA173">
            <v>1635.9874373344101</v>
          </cell>
          <cell r="AB173">
            <v>1635.9874373344101</v>
          </cell>
          <cell r="AC173">
            <v>1635.9874373344105</v>
          </cell>
          <cell r="AD173">
            <v>1635.9874373344103</v>
          </cell>
        </row>
        <row r="174">
          <cell r="A174">
            <v>546</v>
          </cell>
          <cell r="B174" t="str">
            <v>Torf</v>
          </cell>
          <cell r="C174" t="str">
            <v>Flow</v>
          </cell>
          <cell r="D174" t="str">
            <v>Mig_OUTUK</v>
          </cell>
          <cell r="E174" t="str">
            <v>All</v>
          </cell>
          <cell r="F174">
            <v>2341.4745746261997</v>
          </cell>
          <cell r="G174">
            <v>2341.4745746261997</v>
          </cell>
          <cell r="H174">
            <v>2341.4745746262006</v>
          </cell>
          <cell r="I174">
            <v>2341.4745746261988</v>
          </cell>
          <cell r="J174">
            <v>2341.4745746261988</v>
          </cell>
          <cell r="K174">
            <v>2341.4745746262001</v>
          </cell>
          <cell r="L174">
            <v>2341.4745746261997</v>
          </cell>
          <cell r="M174">
            <v>2341.4745746262006</v>
          </cell>
          <cell r="N174">
            <v>2341.4745746261997</v>
          </cell>
          <cell r="O174">
            <v>2341.4745746261988</v>
          </cell>
          <cell r="P174">
            <v>2341.4745746261997</v>
          </cell>
          <cell r="Q174">
            <v>2341.4745746262006</v>
          </cell>
          <cell r="R174">
            <v>2341.4745746262001</v>
          </cell>
          <cell r="S174">
            <v>2341.4745746261992</v>
          </cell>
          <cell r="T174">
            <v>2341.4745746261997</v>
          </cell>
          <cell r="U174">
            <v>2341.4745746262006</v>
          </cell>
          <cell r="V174">
            <v>2341.4745746261988</v>
          </cell>
          <cell r="W174">
            <v>2341.4745746262006</v>
          </cell>
          <cell r="X174">
            <v>2341.4745746262006</v>
          </cell>
          <cell r="Y174">
            <v>2341.4745746261997</v>
          </cell>
          <cell r="Z174">
            <v>2341.4745746262001</v>
          </cell>
          <cell r="AA174">
            <v>2341.4745746262006</v>
          </cell>
          <cell r="AB174">
            <v>2341.4745746261997</v>
          </cell>
          <cell r="AC174">
            <v>2341.4745746261997</v>
          </cell>
          <cell r="AD174">
            <v>2341.4745746262006</v>
          </cell>
        </row>
        <row r="175">
          <cell r="A175">
            <v>548</v>
          </cell>
          <cell r="B175" t="str">
            <v>Monm</v>
          </cell>
          <cell r="C175" t="str">
            <v>Flow</v>
          </cell>
          <cell r="D175" t="str">
            <v>Mig_OUTUK</v>
          </cell>
          <cell r="E175" t="str">
            <v>All</v>
          </cell>
          <cell r="F175">
            <v>3845.2994145947296</v>
          </cell>
          <cell r="G175">
            <v>3845.2994145947305</v>
          </cell>
          <cell r="H175">
            <v>3845.2994145947296</v>
          </cell>
          <cell r="I175">
            <v>3845.2994145947305</v>
          </cell>
          <cell r="J175">
            <v>3845.29941459473</v>
          </cell>
          <cell r="K175">
            <v>3845.2994145947305</v>
          </cell>
          <cell r="L175">
            <v>3845.2994145947318</v>
          </cell>
          <cell r="M175">
            <v>3845.29941459473</v>
          </cell>
          <cell r="N175">
            <v>3845.29941459473</v>
          </cell>
          <cell r="O175">
            <v>3845.2994145947305</v>
          </cell>
          <cell r="P175">
            <v>3845.2994145947296</v>
          </cell>
          <cell r="Q175">
            <v>3845.2994145947305</v>
          </cell>
          <cell r="R175">
            <v>3845.2994145947305</v>
          </cell>
          <cell r="S175">
            <v>3845.2994145947305</v>
          </cell>
          <cell r="T175">
            <v>3845.2994145947296</v>
          </cell>
          <cell r="U175">
            <v>3845.2994145947296</v>
          </cell>
          <cell r="V175">
            <v>3845.2994145947305</v>
          </cell>
          <cell r="W175">
            <v>3845.2994145947296</v>
          </cell>
          <cell r="X175">
            <v>3845.29941459473</v>
          </cell>
          <cell r="Y175">
            <v>3845.2994145947291</v>
          </cell>
          <cell r="Z175">
            <v>3845.2994145947287</v>
          </cell>
          <cell r="AA175">
            <v>3845.2994145947291</v>
          </cell>
          <cell r="AB175">
            <v>3845.2994145947296</v>
          </cell>
          <cell r="AC175">
            <v>3845.2994145947296</v>
          </cell>
          <cell r="AD175">
            <v>3845.2994145947296</v>
          </cell>
        </row>
        <row r="176">
          <cell r="A176">
            <v>550</v>
          </cell>
          <cell r="B176" t="str">
            <v>Newp</v>
          </cell>
          <cell r="C176" t="str">
            <v>Flow</v>
          </cell>
          <cell r="D176" t="str">
            <v>Mig_OUTUK</v>
          </cell>
          <cell r="E176" t="str">
            <v>All</v>
          </cell>
          <cell r="F176">
            <v>4938.8913393658995</v>
          </cell>
          <cell r="G176">
            <v>4938.8913393659022</v>
          </cell>
          <cell r="H176">
            <v>4938.8913393659013</v>
          </cell>
          <cell r="I176">
            <v>4938.8913393659013</v>
          </cell>
          <cell r="J176">
            <v>4938.8913393659004</v>
          </cell>
          <cell r="K176">
            <v>4938.8913393659013</v>
          </cell>
          <cell r="L176">
            <v>4938.8913393659004</v>
          </cell>
          <cell r="M176">
            <v>4938.8913393659004</v>
          </cell>
          <cell r="N176">
            <v>4938.8913393659022</v>
          </cell>
          <cell r="O176">
            <v>4938.8913393658995</v>
          </cell>
          <cell r="P176">
            <v>4938.8913393659004</v>
          </cell>
          <cell r="Q176">
            <v>4938.8913393658986</v>
          </cell>
          <cell r="R176">
            <v>4938.8913393659004</v>
          </cell>
          <cell r="S176">
            <v>4938.8913393658986</v>
          </cell>
          <cell r="T176">
            <v>4938.8913393659004</v>
          </cell>
          <cell r="U176">
            <v>4938.8913393659004</v>
          </cell>
          <cell r="V176">
            <v>4938.8913393658986</v>
          </cell>
          <cell r="W176">
            <v>4938.8913393658986</v>
          </cell>
          <cell r="X176">
            <v>4938.8913393659004</v>
          </cell>
          <cell r="Y176">
            <v>4938.8913393658977</v>
          </cell>
          <cell r="Z176">
            <v>4938.8913393659004</v>
          </cell>
          <cell r="AA176">
            <v>4938.8913393658995</v>
          </cell>
          <cell r="AB176">
            <v>4938.8913393658986</v>
          </cell>
          <cell r="AC176">
            <v>4938.8913393658986</v>
          </cell>
          <cell r="AD176">
            <v>4938.8913393659004</v>
          </cell>
        </row>
        <row r="177">
          <cell r="A177">
            <v>552</v>
          </cell>
          <cell r="B177" t="str">
            <v>Card</v>
          </cell>
          <cell r="C177" t="str">
            <v>Flow</v>
          </cell>
          <cell r="D177" t="str">
            <v>Mig_OUTUK</v>
          </cell>
          <cell r="E177" t="str">
            <v>All</v>
          </cell>
          <cell r="F177">
            <v>17924.769410104353</v>
          </cell>
          <cell r="G177">
            <v>17924.769410104345</v>
          </cell>
          <cell r="H177">
            <v>17924.769410104345</v>
          </cell>
          <cell r="I177">
            <v>17924.769410104353</v>
          </cell>
          <cell r="J177">
            <v>17924.769410104345</v>
          </cell>
          <cell r="K177">
            <v>17924.769410104345</v>
          </cell>
          <cell r="L177">
            <v>17924.769410104356</v>
          </cell>
          <cell r="M177">
            <v>17924.769410104345</v>
          </cell>
          <cell r="N177">
            <v>17924.769410104342</v>
          </cell>
          <cell r="O177">
            <v>17924.769410104349</v>
          </cell>
          <cell r="P177">
            <v>17924.769410104345</v>
          </cell>
          <cell r="Q177">
            <v>17924.769410104353</v>
          </cell>
          <cell r="R177">
            <v>17924.76941010436</v>
          </cell>
          <cell r="S177">
            <v>17924.769410104356</v>
          </cell>
          <cell r="T177">
            <v>17924.76941010436</v>
          </cell>
          <cell r="U177">
            <v>17924.769410104345</v>
          </cell>
          <cell r="V177">
            <v>17924.769410104349</v>
          </cell>
          <cell r="W177">
            <v>17924.769410104353</v>
          </cell>
          <cell r="X177">
            <v>17924.769410104353</v>
          </cell>
          <cell r="Y177">
            <v>17924.769410104356</v>
          </cell>
          <cell r="Z177">
            <v>17924.769410104338</v>
          </cell>
          <cell r="AA177">
            <v>17924.76941010436</v>
          </cell>
          <cell r="AB177">
            <v>17924.769410104345</v>
          </cell>
          <cell r="AC177">
            <v>17924.769410104356</v>
          </cell>
          <cell r="AD177">
            <v>17924.769410104345</v>
          </cell>
        </row>
      </sheetData>
      <sheetData sheetId="5">
        <row r="2">
          <cell r="A2">
            <v>512</v>
          </cell>
          <cell r="B2" t="str">
            <v>IOA</v>
          </cell>
          <cell r="C2" t="str">
            <v>Stock</v>
          </cell>
          <cell r="D2" t="str">
            <v>Pop</v>
          </cell>
          <cell r="E2" t="str">
            <v>Total</v>
          </cell>
          <cell r="F2">
            <v>69913</v>
          </cell>
          <cell r="G2">
            <v>69922.483558660228</v>
          </cell>
          <cell r="H2">
            <v>69938.3668876476</v>
          </cell>
          <cell r="I2">
            <v>69958.624440992658</v>
          </cell>
          <cell r="J2">
            <v>69980.626129674158</v>
          </cell>
          <cell r="K2">
            <v>70003.221087789265</v>
          </cell>
          <cell r="L2">
            <v>70027.926485868491</v>
          </cell>
          <cell r="M2">
            <v>70047.79453577922</v>
          </cell>
          <cell r="N2">
            <v>70059.981938103359</v>
          </cell>
          <cell r="O2">
            <v>70064.546034835745</v>
          </cell>
          <cell r="P2">
            <v>70060.357544496612</v>
          </cell>
          <cell r="Q2">
            <v>70048.599630397948</v>
          </cell>
          <cell r="R2">
            <v>70028.960745779856</v>
          </cell>
          <cell r="S2">
            <v>69996.733132084191</v>
          </cell>
          <cell r="T2">
            <v>69952.859761048298</v>
          </cell>
          <cell r="U2">
            <v>69898.912343727789</v>
          </cell>
          <cell r="V2">
            <v>69833.802027416692</v>
          </cell>
          <cell r="W2">
            <v>69760.417362504944</v>
          </cell>
          <cell r="X2">
            <v>69680.19285747534</v>
          </cell>
          <cell r="Y2">
            <v>69592.711332182938</v>
          </cell>
          <cell r="Z2">
            <v>69499.724476870993</v>
          </cell>
          <cell r="AA2">
            <v>69404.568101626457</v>
          </cell>
          <cell r="AB2">
            <v>69307.244223891088</v>
          </cell>
          <cell r="AC2">
            <v>69207.071352061263</v>
          </cell>
          <cell r="AD2">
            <v>69104.633806113474</v>
          </cell>
          <cell r="AE2">
            <v>69002.254915409314</v>
          </cell>
        </row>
        <row r="3">
          <cell r="A3">
            <v>514</v>
          </cell>
          <cell r="B3" t="str">
            <v>Gwyn</v>
          </cell>
          <cell r="C3" t="str">
            <v>Stock</v>
          </cell>
          <cell r="D3" t="str">
            <v>Pop</v>
          </cell>
          <cell r="E3" t="str">
            <v>Total</v>
          </cell>
          <cell r="F3">
            <v>121523</v>
          </cell>
          <cell r="G3">
            <v>121416.10040423421</v>
          </cell>
          <cell r="H3">
            <v>121336.46611804172</v>
          </cell>
          <cell r="I3">
            <v>121285.6719296291</v>
          </cell>
          <cell r="J3">
            <v>121264.74845813352</v>
          </cell>
          <cell r="K3">
            <v>121272.21253949583</v>
          </cell>
          <cell r="L3">
            <v>121302.70611340065</v>
          </cell>
          <cell r="M3">
            <v>121347.98328311865</v>
          </cell>
          <cell r="N3">
            <v>121399.34501517213</v>
          </cell>
          <cell r="O3">
            <v>121452.20914886793</v>
          </cell>
          <cell r="P3">
            <v>121504.25479546435</v>
          </cell>
          <cell r="Q3">
            <v>121547.12358960706</v>
          </cell>
          <cell r="R3">
            <v>121570.27848615113</v>
          </cell>
          <cell r="S3">
            <v>121567.08826669738</v>
          </cell>
          <cell r="T3">
            <v>121532.06051259703</v>
          </cell>
          <cell r="U3">
            <v>121466.02889262198</v>
          </cell>
          <cell r="V3">
            <v>121365.84312913523</v>
          </cell>
          <cell r="W3">
            <v>121226.91196778526</v>
          </cell>
          <cell r="X3">
            <v>121047.93558390497</v>
          </cell>
          <cell r="Y3">
            <v>120831.18195028973</v>
          </cell>
          <cell r="Z3">
            <v>120581.91345116385</v>
          </cell>
          <cell r="AA3">
            <v>120305.49149266511</v>
          </cell>
          <cell r="AB3">
            <v>120005.41447096076</v>
          </cell>
          <cell r="AC3">
            <v>119680.42386687547</v>
          </cell>
          <cell r="AD3">
            <v>119333.98833837273</v>
          </cell>
          <cell r="AE3">
            <v>118978.90063918607</v>
          </cell>
        </row>
        <row r="4">
          <cell r="A4">
            <v>516</v>
          </cell>
          <cell r="B4" t="str">
            <v>Conwy</v>
          </cell>
          <cell r="C4" t="str">
            <v>Stock</v>
          </cell>
          <cell r="D4" t="str">
            <v>Pop</v>
          </cell>
          <cell r="E4" t="str">
            <v>Total</v>
          </cell>
          <cell r="F4">
            <v>115326</v>
          </cell>
          <cell r="G4">
            <v>115053.90667438543</v>
          </cell>
          <cell r="H4">
            <v>114796.78880752518</v>
          </cell>
          <cell r="I4">
            <v>114560.06501269908</v>
          </cell>
          <cell r="J4">
            <v>114344.36025946212</v>
          </cell>
          <cell r="K4">
            <v>114143.5989223771</v>
          </cell>
          <cell r="L4">
            <v>113953.0498806953</v>
          </cell>
          <cell r="M4">
            <v>113771.39258958203</v>
          </cell>
          <cell r="N4">
            <v>113593.10536373117</v>
          </cell>
          <cell r="O4">
            <v>113415.91939798548</v>
          </cell>
          <cell r="P4">
            <v>113237.35137956313</v>
          </cell>
          <cell r="Q4">
            <v>113056.4882716619</v>
          </cell>
          <cell r="R4">
            <v>112869.7128414303</v>
          </cell>
          <cell r="S4">
            <v>112676.50964988544</v>
          </cell>
          <cell r="T4">
            <v>112476.25335072821</v>
          </cell>
          <cell r="U4">
            <v>112268.09143436073</v>
          </cell>
          <cell r="V4">
            <v>112048.57467454595</v>
          </cell>
          <cell r="W4">
            <v>111821.78052760714</v>
          </cell>
          <cell r="X4">
            <v>111589.72501174464</v>
          </cell>
          <cell r="Y4">
            <v>111351.66173580715</v>
          </cell>
          <cell r="Z4">
            <v>111104.46071697619</v>
          </cell>
          <cell r="AA4">
            <v>110848.21394145957</v>
          </cell>
          <cell r="AB4">
            <v>110581.87101601154</v>
          </cell>
          <cell r="AC4">
            <v>110306.73271537005</v>
          </cell>
          <cell r="AD4">
            <v>110023.81973356765</v>
          </cell>
          <cell r="AE4">
            <v>109734.23181759825</v>
          </cell>
        </row>
        <row r="5">
          <cell r="A5">
            <v>518</v>
          </cell>
          <cell r="B5" t="str">
            <v>Denb</v>
          </cell>
          <cell r="C5" t="str">
            <v>Stock</v>
          </cell>
          <cell r="D5" t="str">
            <v>Pop</v>
          </cell>
          <cell r="E5" t="str">
            <v>Total</v>
          </cell>
          <cell r="F5">
            <v>93919</v>
          </cell>
          <cell r="G5">
            <v>93910.19679978842</v>
          </cell>
          <cell r="H5">
            <v>93918.788476938586</v>
          </cell>
          <cell r="I5">
            <v>93941.402504230209</v>
          </cell>
          <cell r="J5">
            <v>93980.64395008827</v>
          </cell>
          <cell r="K5">
            <v>94031.844380882118</v>
          </cell>
          <cell r="L5">
            <v>94089.705327213465</v>
          </cell>
          <cell r="M5">
            <v>94152.061315001876</v>
          </cell>
          <cell r="N5">
            <v>94216.202548970672</v>
          </cell>
          <cell r="O5">
            <v>94277.154493172988</v>
          </cell>
          <cell r="P5">
            <v>94332.893858797004</v>
          </cell>
          <cell r="Q5">
            <v>94381.798427111644</v>
          </cell>
          <cell r="R5">
            <v>94419.124205226835</v>
          </cell>
          <cell r="S5">
            <v>94443.385357367457</v>
          </cell>
          <cell r="T5">
            <v>94457.067804163322</v>
          </cell>
          <cell r="U5">
            <v>94458.483781437448</v>
          </cell>
          <cell r="V5">
            <v>94446.271085732587</v>
          </cell>
          <cell r="W5">
            <v>94420.781938614484</v>
          </cell>
          <cell r="X5">
            <v>94383.414699620829</v>
          </cell>
          <cell r="Y5">
            <v>94336.179173834418</v>
          </cell>
          <cell r="Z5">
            <v>94278.71175287095</v>
          </cell>
          <cell r="AA5">
            <v>94209.462986947008</v>
          </cell>
          <cell r="AB5">
            <v>94133.669016443106</v>
          </cell>
          <cell r="AC5">
            <v>94048.719216963218</v>
          </cell>
          <cell r="AD5">
            <v>93956.178614707751</v>
          </cell>
          <cell r="AE5">
            <v>93863.419967324429</v>
          </cell>
        </row>
        <row r="6">
          <cell r="A6">
            <v>520</v>
          </cell>
          <cell r="B6" t="str">
            <v>Flint</v>
          </cell>
          <cell r="C6" t="str">
            <v>Stock</v>
          </cell>
          <cell r="D6" t="str">
            <v>Pop</v>
          </cell>
          <cell r="E6" t="str">
            <v>Total</v>
          </cell>
          <cell r="F6">
            <v>152666</v>
          </cell>
          <cell r="G6">
            <v>153053.54680385362</v>
          </cell>
          <cell r="H6">
            <v>153429.92877668267</v>
          </cell>
          <cell r="I6">
            <v>153800.55283486701</v>
          </cell>
          <cell r="J6">
            <v>154162.95225601556</v>
          </cell>
          <cell r="K6">
            <v>154512.47164493744</v>
          </cell>
          <cell r="L6">
            <v>154843.85527314208</v>
          </cell>
          <cell r="M6">
            <v>155154.61956272557</v>
          </cell>
          <cell r="N6">
            <v>155441.53791970824</v>
          </cell>
          <cell r="O6">
            <v>155706.19841758511</v>
          </cell>
          <cell r="P6">
            <v>155947.25794012725</v>
          </cell>
          <cell r="Q6">
            <v>156163.23606765413</v>
          </cell>
          <cell r="R6">
            <v>156354.80729487835</v>
          </cell>
          <cell r="S6">
            <v>156519.43611667326</v>
          </cell>
          <cell r="T6">
            <v>156657.51177862642</v>
          </cell>
          <cell r="U6">
            <v>156769.83782979904</v>
          </cell>
          <cell r="V6">
            <v>156856.83899961054</v>
          </cell>
          <cell r="W6">
            <v>156920.66067351584</v>
          </cell>
          <cell r="X6">
            <v>156962.42153119278</v>
          </cell>
          <cell r="Y6">
            <v>156982.60254093964</v>
          </cell>
          <cell r="Z6">
            <v>156979.62128393704</v>
          </cell>
          <cell r="AA6">
            <v>156954.80390215843</v>
          </cell>
          <cell r="AB6">
            <v>156907.13216783968</v>
          </cell>
          <cell r="AC6">
            <v>156836.43639662428</v>
          </cell>
          <cell r="AD6">
            <v>156744.77319025673</v>
          </cell>
          <cell r="AE6">
            <v>156629.46899420692</v>
          </cell>
        </row>
        <row r="7">
          <cell r="A7">
            <v>522</v>
          </cell>
          <cell r="B7" t="str">
            <v>Wrex</v>
          </cell>
          <cell r="C7" t="str">
            <v>Stock</v>
          </cell>
          <cell r="D7" t="str">
            <v>Pop</v>
          </cell>
          <cell r="E7" t="str">
            <v>Total</v>
          </cell>
          <cell r="F7">
            <v>135070</v>
          </cell>
          <cell r="G7">
            <v>135544.01243589557</v>
          </cell>
          <cell r="H7">
            <v>136015.58963219938</v>
          </cell>
          <cell r="I7">
            <v>136480.46078781766</v>
          </cell>
          <cell r="J7">
            <v>136935.05615618563</v>
          </cell>
          <cell r="K7">
            <v>137372.97939234678</v>
          </cell>
          <cell r="L7">
            <v>137786.34768291615</v>
          </cell>
          <cell r="M7">
            <v>138172.65505270526</v>
          </cell>
          <cell r="N7">
            <v>138531.6559477445</v>
          </cell>
          <cell r="O7">
            <v>138859.20224843893</v>
          </cell>
          <cell r="P7">
            <v>139158.0862083339</v>
          </cell>
          <cell r="Q7">
            <v>139423.29284817341</v>
          </cell>
          <cell r="R7">
            <v>139658.86647895683</v>
          </cell>
          <cell r="S7">
            <v>139865.68277556548</v>
          </cell>
          <cell r="T7">
            <v>140049.27979398836</v>
          </cell>
          <cell r="U7">
            <v>140211.38881780906</v>
          </cell>
          <cell r="V7">
            <v>140352.36710508174</v>
          </cell>
          <cell r="W7">
            <v>140478.48574715925</v>
          </cell>
          <cell r="X7">
            <v>140592.84766160804</v>
          </cell>
          <cell r="Y7">
            <v>140696.07317563845</v>
          </cell>
          <cell r="Z7">
            <v>140790.68978684416</v>
          </cell>
          <cell r="AA7">
            <v>140876.15955152828</v>
          </cell>
          <cell r="AB7">
            <v>140949.64466087148</v>
          </cell>
          <cell r="AC7">
            <v>141014.78673191965</v>
          </cell>
          <cell r="AD7">
            <v>141073.14915550916</v>
          </cell>
          <cell r="AE7">
            <v>141125.89151229613</v>
          </cell>
        </row>
        <row r="8">
          <cell r="A8">
            <v>524</v>
          </cell>
          <cell r="B8" t="str">
            <v>Powys</v>
          </cell>
          <cell r="C8" t="str">
            <v>Stock</v>
          </cell>
          <cell r="D8" t="str">
            <v>Pop</v>
          </cell>
          <cell r="E8" t="str">
            <v>Total</v>
          </cell>
          <cell r="F8">
            <v>133071</v>
          </cell>
          <cell r="G8">
            <v>132889.45457068027</v>
          </cell>
          <cell r="H8">
            <v>132713.29674293633</v>
          </cell>
          <cell r="I8">
            <v>132547.30369393618</v>
          </cell>
          <cell r="J8">
            <v>132397.32095865221</v>
          </cell>
          <cell r="K8">
            <v>132254.90208494436</v>
          </cell>
          <cell r="L8">
            <v>132119.95172355257</v>
          </cell>
          <cell r="M8">
            <v>131993.63008948861</v>
          </cell>
          <cell r="N8">
            <v>131869.9964477529</v>
          </cell>
          <cell r="O8">
            <v>131750.69364894641</v>
          </cell>
          <cell r="P8">
            <v>131631.78676584776</v>
          </cell>
          <cell r="Q8">
            <v>131509.47188870847</v>
          </cell>
          <cell r="R8">
            <v>131380.42633950565</v>
          </cell>
          <cell r="S8">
            <v>131242.39122763003</v>
          </cell>
          <cell r="T8">
            <v>131095.0738866867</v>
          </cell>
          <cell r="U8">
            <v>130933.5211400874</v>
          </cell>
          <cell r="V8">
            <v>130753.3559207107</v>
          </cell>
          <cell r="W8">
            <v>130554.55139424975</v>
          </cell>
          <cell r="X8">
            <v>130336.7167583766</v>
          </cell>
          <cell r="Y8">
            <v>130094.79705999017</v>
          </cell>
          <cell r="Z8">
            <v>129825.93914148962</v>
          </cell>
          <cell r="AA8">
            <v>129533.33521118152</v>
          </cell>
          <cell r="AB8">
            <v>129211.47817095197</v>
          </cell>
          <cell r="AC8">
            <v>128856.28939290094</v>
          </cell>
          <cell r="AD8">
            <v>128471.84036357954</v>
          </cell>
          <cell r="AE8">
            <v>128064.05381024168</v>
          </cell>
        </row>
        <row r="9">
          <cell r="A9">
            <v>526</v>
          </cell>
          <cell r="B9" t="str">
            <v>Cere</v>
          </cell>
          <cell r="C9" t="str">
            <v>Stock</v>
          </cell>
          <cell r="D9" t="str">
            <v>Pop</v>
          </cell>
          <cell r="E9" t="str">
            <v>Total</v>
          </cell>
          <cell r="F9">
            <v>75293</v>
          </cell>
          <cell r="G9">
            <v>75225.691207072843</v>
          </cell>
          <cell r="H9">
            <v>75183.014330394872</v>
          </cell>
          <cell r="I9">
            <v>75180.757615247159</v>
          </cell>
          <cell r="J9">
            <v>75225.304840697951</v>
          </cell>
          <cell r="K9">
            <v>75317.827562126578</v>
          </cell>
          <cell r="L9">
            <v>75451.917539824455</v>
          </cell>
          <cell r="M9">
            <v>75627.973998273636</v>
          </cell>
          <cell r="N9">
            <v>75843.065302922943</v>
          </cell>
          <cell r="O9">
            <v>76088.015638388533</v>
          </cell>
          <cell r="P9">
            <v>76336.657952398964</v>
          </cell>
          <cell r="Q9">
            <v>76571.266612071006</v>
          </cell>
          <cell r="R9">
            <v>76779.463391108598</v>
          </cell>
          <cell r="S9">
            <v>76956.417126815082</v>
          </cell>
          <cell r="T9">
            <v>77097.006708814748</v>
          </cell>
          <cell r="U9">
            <v>77189.159473598644</v>
          </cell>
          <cell r="V9">
            <v>77227.84244805247</v>
          </cell>
          <cell r="W9">
            <v>77212.953758599877</v>
          </cell>
          <cell r="X9">
            <v>77149.84602930356</v>
          </cell>
          <cell r="Y9">
            <v>77042.645333995635</v>
          </cell>
          <cell r="Z9">
            <v>76887.358824630035</v>
          </cell>
          <cell r="AA9">
            <v>76690.565153338714</v>
          </cell>
          <cell r="AB9">
            <v>76457.675535560193</v>
          </cell>
          <cell r="AC9">
            <v>76199.216571126817</v>
          </cell>
          <cell r="AD9">
            <v>75918.457426536974</v>
          </cell>
          <cell r="AE9">
            <v>75622.272650955318</v>
          </cell>
        </row>
        <row r="10">
          <cell r="A10">
            <v>528</v>
          </cell>
          <cell r="B10" t="str">
            <v>Pemb</v>
          </cell>
          <cell r="C10" t="str">
            <v>Stock</v>
          </cell>
          <cell r="D10" t="str">
            <v>Pop</v>
          </cell>
          <cell r="E10" t="str">
            <v>Total</v>
          </cell>
          <cell r="F10">
            <v>122613</v>
          </cell>
          <cell r="G10">
            <v>122579.51249685814</v>
          </cell>
          <cell r="H10">
            <v>122557.64625772568</v>
          </cell>
          <cell r="I10">
            <v>122550.24862444993</v>
          </cell>
          <cell r="J10">
            <v>122559.09614836608</v>
          </cell>
          <cell r="K10">
            <v>122578.88527089819</v>
          </cell>
          <cell r="L10">
            <v>122602.09505808764</v>
          </cell>
          <cell r="M10">
            <v>122625.90914500378</v>
          </cell>
          <cell r="N10">
            <v>122649.8919442528</v>
          </cell>
          <cell r="O10">
            <v>122668.65198056467</v>
          </cell>
          <cell r="P10">
            <v>122679.57942023975</v>
          </cell>
          <cell r="Q10">
            <v>122680.47072402594</v>
          </cell>
          <cell r="R10">
            <v>122668.31058579715</v>
          </cell>
          <cell r="S10">
            <v>122638.87239740633</v>
          </cell>
          <cell r="T10">
            <v>122595.67368377624</v>
          </cell>
          <cell r="U10">
            <v>122534.36932090079</v>
          </cell>
          <cell r="V10">
            <v>122451.99397163627</v>
          </cell>
          <cell r="W10">
            <v>122354.33795385018</v>
          </cell>
          <cell r="X10">
            <v>122239.47023456174</v>
          </cell>
          <cell r="Y10">
            <v>122107.88299483205</v>
          </cell>
          <cell r="Z10">
            <v>121962.03623588478</v>
          </cell>
          <cell r="AA10">
            <v>121800.39495207263</v>
          </cell>
          <cell r="AB10">
            <v>121619.72330880108</v>
          </cell>
          <cell r="AC10">
            <v>121422.45367214894</v>
          </cell>
          <cell r="AD10">
            <v>121210.14524974499</v>
          </cell>
          <cell r="AE10">
            <v>120985.71387356694</v>
          </cell>
        </row>
        <row r="11">
          <cell r="A11">
            <v>530</v>
          </cell>
          <cell r="B11" t="str">
            <v>Carm</v>
          </cell>
          <cell r="C11" t="str">
            <v>Stock</v>
          </cell>
          <cell r="D11" t="str">
            <v>Pop</v>
          </cell>
          <cell r="E11" t="str">
            <v>Total</v>
          </cell>
          <cell r="F11">
            <v>183961</v>
          </cell>
          <cell r="G11">
            <v>183858.78752224953</v>
          </cell>
          <cell r="H11">
            <v>183783.96769000546</v>
          </cell>
          <cell r="I11">
            <v>183732.87586372226</v>
          </cell>
          <cell r="J11">
            <v>183702.49768541093</v>
          </cell>
          <cell r="K11">
            <v>183685.92065192113</v>
          </cell>
          <cell r="L11">
            <v>183673.16459012608</v>
          </cell>
          <cell r="M11">
            <v>183662.3361846077</v>
          </cell>
          <cell r="N11">
            <v>183645.98080635842</v>
          </cell>
          <cell r="O11">
            <v>183620.12845486292</v>
          </cell>
          <cell r="P11">
            <v>183582.44397817971</v>
          </cell>
          <cell r="Q11">
            <v>183526.50094098982</v>
          </cell>
          <cell r="R11">
            <v>183448.58001088165</v>
          </cell>
          <cell r="S11">
            <v>183347.54736565377</v>
          </cell>
          <cell r="T11">
            <v>183218.16633922281</v>
          </cell>
          <cell r="U11">
            <v>183060.63187899225</v>
          </cell>
          <cell r="V11">
            <v>182870.60867430718</v>
          </cell>
          <cell r="W11">
            <v>182651.89739765914</v>
          </cell>
          <cell r="X11">
            <v>182408.75374926566</v>
          </cell>
          <cell r="Y11">
            <v>182139.59881852899</v>
          </cell>
          <cell r="Z11">
            <v>181846.5220150766</v>
          </cell>
          <cell r="AA11">
            <v>181526.92352970946</v>
          </cell>
          <cell r="AB11">
            <v>181182.3220165041</v>
          </cell>
          <cell r="AC11">
            <v>180814.06411589944</v>
          </cell>
          <cell r="AD11">
            <v>180426.12299643434</v>
          </cell>
          <cell r="AE11">
            <v>180023.27195861295</v>
          </cell>
        </row>
        <row r="12">
          <cell r="A12">
            <v>532</v>
          </cell>
          <cell r="B12" t="str">
            <v>Swan</v>
          </cell>
          <cell r="C12" t="str">
            <v>Stock</v>
          </cell>
          <cell r="D12" t="str">
            <v>Pop</v>
          </cell>
          <cell r="E12" t="str">
            <v>Total</v>
          </cell>
          <cell r="F12">
            <v>238691</v>
          </cell>
          <cell r="G12">
            <v>239021.95296765925</v>
          </cell>
          <cell r="H12">
            <v>239392.15672160572</v>
          </cell>
          <cell r="I12">
            <v>239801.96106019194</v>
          </cell>
          <cell r="J12">
            <v>240245.23536587518</v>
          </cell>
          <cell r="K12">
            <v>240713.4529077466</v>
          </cell>
          <cell r="L12">
            <v>241187.47710268397</v>
          </cell>
          <cell r="M12">
            <v>241651.74450748699</v>
          </cell>
          <cell r="N12">
            <v>242093.08993683429</v>
          </cell>
          <cell r="O12">
            <v>242503.7543667515</v>
          </cell>
          <cell r="P12">
            <v>242872.56627999883</v>
          </cell>
          <cell r="Q12">
            <v>243192.72473355464</v>
          </cell>
          <cell r="R12">
            <v>243451.0927373856</v>
          </cell>
          <cell r="S12">
            <v>243632.09000132195</v>
          </cell>
          <cell r="T12">
            <v>243732.64942598902</v>
          </cell>
          <cell r="U12">
            <v>243750.80078413762</v>
          </cell>
          <cell r="V12">
            <v>243683.7092702738</v>
          </cell>
          <cell r="W12">
            <v>243541.59078889881</v>
          </cell>
          <cell r="X12">
            <v>243334.05386542281</v>
          </cell>
          <cell r="Y12">
            <v>243061.59771130045</v>
          </cell>
          <cell r="Z12">
            <v>242733.62687078497</v>
          </cell>
          <cell r="AA12">
            <v>242361.53312210634</v>
          </cell>
          <cell r="AB12">
            <v>241948.90884007048</v>
          </cell>
          <cell r="AC12">
            <v>241500.32367207124</v>
          </cell>
          <cell r="AD12">
            <v>241023.09169268262</v>
          </cell>
          <cell r="AE12">
            <v>240522.50217285354</v>
          </cell>
        </row>
        <row r="13">
          <cell r="A13">
            <v>534</v>
          </cell>
          <cell r="B13" t="str">
            <v>NPT</v>
          </cell>
          <cell r="C13" t="str">
            <v>Stock</v>
          </cell>
          <cell r="D13" t="str">
            <v>Pop</v>
          </cell>
          <cell r="E13" t="str">
            <v>Total</v>
          </cell>
          <cell r="F13">
            <v>139880</v>
          </cell>
          <cell r="G13">
            <v>139890.04645163866</v>
          </cell>
          <cell r="H13">
            <v>139913.3136292019</v>
          </cell>
          <cell r="I13">
            <v>139949.61150239836</v>
          </cell>
          <cell r="J13">
            <v>139997.7471365708</v>
          </cell>
          <cell r="K13">
            <v>140050.32017950385</v>
          </cell>
          <cell r="L13">
            <v>140099.53823725125</v>
          </cell>
          <cell r="M13">
            <v>140136.03949925324</v>
          </cell>
          <cell r="N13">
            <v>140157.2623732723</v>
          </cell>
          <cell r="O13">
            <v>140160.9589789304</v>
          </cell>
          <cell r="P13">
            <v>140145.93331122183</v>
          </cell>
          <cell r="Q13">
            <v>140110.59809643275</v>
          </cell>
          <cell r="R13">
            <v>140056.13841304113</v>
          </cell>
          <cell r="S13">
            <v>139981.84082101009</v>
          </cell>
          <cell r="T13">
            <v>139886.8419828882</v>
          </cell>
          <cell r="U13">
            <v>139770.4735153665</v>
          </cell>
          <cell r="V13">
            <v>139631.80945289382</v>
          </cell>
          <cell r="W13">
            <v>139471.97335337166</v>
          </cell>
          <cell r="X13">
            <v>139293.82526485049</v>
          </cell>
          <cell r="Y13">
            <v>139098.4716666142</v>
          </cell>
          <cell r="Z13">
            <v>138888.23535774703</v>
          </cell>
          <cell r="AA13">
            <v>138665.03095353811</v>
          </cell>
          <cell r="AB13">
            <v>138428.79942425145</v>
          </cell>
          <cell r="AC13">
            <v>138179.71882970724</v>
          </cell>
          <cell r="AD13">
            <v>137920.79374472061</v>
          </cell>
          <cell r="AE13">
            <v>137651.57396617738</v>
          </cell>
        </row>
        <row r="14">
          <cell r="A14">
            <v>536</v>
          </cell>
          <cell r="B14" t="str">
            <v>Brid</v>
          </cell>
          <cell r="C14" t="str">
            <v>Stock</v>
          </cell>
          <cell r="D14" t="str">
            <v>Pop</v>
          </cell>
          <cell r="E14" t="str">
            <v>Total</v>
          </cell>
          <cell r="F14">
            <v>139410</v>
          </cell>
          <cell r="G14">
            <v>139695.8437728291</v>
          </cell>
          <cell r="H14">
            <v>139981.21207357087</v>
          </cell>
          <cell r="I14">
            <v>140272.20537408319</v>
          </cell>
          <cell r="J14">
            <v>140565.47002732108</v>
          </cell>
          <cell r="K14">
            <v>140856.01017811755</v>
          </cell>
          <cell r="L14">
            <v>141136.4177743778</v>
          </cell>
          <cell r="M14">
            <v>141399.6506349828</v>
          </cell>
          <cell r="N14">
            <v>141650.15121904187</v>
          </cell>
          <cell r="O14">
            <v>141881.03435167484</v>
          </cell>
          <cell r="P14">
            <v>142087.79813811489</v>
          </cell>
          <cell r="Q14">
            <v>142268.95728427259</v>
          </cell>
          <cell r="R14">
            <v>142426.35042956678</v>
          </cell>
          <cell r="S14">
            <v>142561.1373572344</v>
          </cell>
          <cell r="T14">
            <v>142668.47462844715</v>
          </cell>
          <cell r="U14">
            <v>142746.4028594789</v>
          </cell>
          <cell r="V14">
            <v>142796.60022084543</v>
          </cell>
          <cell r="W14">
            <v>142821.14951989971</v>
          </cell>
          <cell r="X14">
            <v>142826.61282662436</v>
          </cell>
          <cell r="Y14">
            <v>142812.64320146735</v>
          </cell>
          <cell r="Z14">
            <v>142782.93033431386</v>
          </cell>
          <cell r="AA14">
            <v>142740.1405347519</v>
          </cell>
          <cell r="AB14">
            <v>142685.57020024562</v>
          </cell>
          <cell r="AC14">
            <v>142620.13110404127</v>
          </cell>
          <cell r="AD14">
            <v>142541.9097153566</v>
          </cell>
          <cell r="AE14">
            <v>142449.49275154344</v>
          </cell>
        </row>
        <row r="15">
          <cell r="A15">
            <v>538</v>
          </cell>
          <cell r="B15" t="str">
            <v>Vale</v>
          </cell>
          <cell r="C15" t="str">
            <v>Stock</v>
          </cell>
          <cell r="D15" t="str">
            <v>Pop</v>
          </cell>
          <cell r="E15" t="str">
            <v>Total</v>
          </cell>
          <cell r="F15">
            <v>126679</v>
          </cell>
          <cell r="G15">
            <v>126919.87146682027</v>
          </cell>
          <cell r="H15">
            <v>127155.88186570765</v>
          </cell>
          <cell r="I15">
            <v>127391.89370408504</v>
          </cell>
          <cell r="J15">
            <v>127627.18802638633</v>
          </cell>
          <cell r="K15">
            <v>127859.10057764703</v>
          </cell>
          <cell r="L15">
            <v>128081.1307394536</v>
          </cell>
          <cell r="M15">
            <v>128293.7891113448</v>
          </cell>
          <cell r="N15">
            <v>128495.8459467128</v>
          </cell>
          <cell r="O15">
            <v>128685.81360042638</v>
          </cell>
          <cell r="P15">
            <v>128862.86697419191</v>
          </cell>
          <cell r="Q15">
            <v>129028.71666111266</v>
          </cell>
          <cell r="R15">
            <v>129183.01888328644</v>
          </cell>
          <cell r="S15">
            <v>129327.87227100265</v>
          </cell>
          <cell r="T15">
            <v>129463.76858845435</v>
          </cell>
          <cell r="U15">
            <v>129585.62760510086</v>
          </cell>
          <cell r="V15">
            <v>129689.06541536741</v>
          </cell>
          <cell r="W15">
            <v>129776.3051802657</v>
          </cell>
          <cell r="X15">
            <v>129846.42870185261</v>
          </cell>
          <cell r="Y15">
            <v>129896.63681205832</v>
          </cell>
          <cell r="Z15">
            <v>129921.26268213365</v>
          </cell>
          <cell r="AA15">
            <v>129919.28184252721</v>
          </cell>
          <cell r="AB15">
            <v>129890.36183467718</v>
          </cell>
          <cell r="AC15">
            <v>129835.93401574915</v>
          </cell>
          <cell r="AD15">
            <v>129757.1085137786</v>
          </cell>
          <cell r="AE15">
            <v>129651.32390410503</v>
          </cell>
        </row>
        <row r="16">
          <cell r="A16">
            <v>540</v>
          </cell>
          <cell r="B16" t="str">
            <v>RCT</v>
          </cell>
          <cell r="C16" t="str">
            <v>Stock</v>
          </cell>
          <cell r="D16" t="str">
            <v>Pop</v>
          </cell>
          <cell r="E16" t="str">
            <v>Total</v>
          </cell>
          <cell r="F16">
            <v>234373</v>
          </cell>
          <cell r="G16">
            <v>234875.97158119894</v>
          </cell>
          <cell r="H16">
            <v>235393.44140453005</v>
          </cell>
          <cell r="I16">
            <v>235923.58320956366</v>
          </cell>
          <cell r="J16">
            <v>236462.71787189046</v>
          </cell>
          <cell r="K16">
            <v>236998.72809949928</v>
          </cell>
          <cell r="L16">
            <v>237518.55526228217</v>
          </cell>
          <cell r="M16">
            <v>238014.2659887124</v>
          </cell>
          <cell r="N16">
            <v>238475.51886537491</v>
          </cell>
          <cell r="O16">
            <v>238894.43480367339</v>
          </cell>
          <cell r="P16">
            <v>239270.61255063399</v>
          </cell>
          <cell r="Q16">
            <v>239597.28486307917</v>
          </cell>
          <cell r="R16">
            <v>239872.91076117873</v>
          </cell>
          <cell r="S16">
            <v>240097.73660780469</v>
          </cell>
          <cell r="T16">
            <v>240270.6031433015</v>
          </cell>
          <cell r="U16">
            <v>240393.93613544991</v>
          </cell>
          <cell r="V16">
            <v>240469.05954050162</v>
          </cell>
          <cell r="W16">
            <v>240506.03457366349</v>
          </cell>
          <cell r="X16">
            <v>240511.03727932376</v>
          </cell>
          <cell r="Y16">
            <v>240486.58387121806</v>
          </cell>
          <cell r="Z16">
            <v>240440.37270917624</v>
          </cell>
          <cell r="AA16">
            <v>240372.90725060401</v>
          </cell>
          <cell r="AB16">
            <v>240284.94341254764</v>
          </cell>
          <cell r="AC16">
            <v>240181.32360154981</v>
          </cell>
          <cell r="AD16">
            <v>240067.39805266034</v>
          </cell>
          <cell r="AE16">
            <v>239940.80048780129</v>
          </cell>
        </row>
        <row r="17">
          <cell r="A17">
            <v>542</v>
          </cell>
          <cell r="B17" t="str">
            <v>Merth</v>
          </cell>
          <cell r="C17" t="str">
            <v>Stock</v>
          </cell>
          <cell r="D17" t="str">
            <v>Pop</v>
          </cell>
          <cell r="E17" t="str">
            <v>Total</v>
          </cell>
          <cell r="F17">
            <v>58851</v>
          </cell>
          <cell r="G17">
            <v>59001.969850062676</v>
          </cell>
          <cell r="H17">
            <v>59158.160409385266</v>
          </cell>
          <cell r="I17">
            <v>59318.090654490697</v>
          </cell>
          <cell r="J17">
            <v>59480.686761598452</v>
          </cell>
          <cell r="K17">
            <v>59640.532469519756</v>
          </cell>
          <cell r="L17">
            <v>59792.967919115115</v>
          </cell>
          <cell r="M17">
            <v>59932.84949725453</v>
          </cell>
          <cell r="N17">
            <v>60059.334292403604</v>
          </cell>
          <cell r="O17">
            <v>60172.609873672889</v>
          </cell>
          <cell r="P17">
            <v>60267.671662636661</v>
          </cell>
          <cell r="Q17">
            <v>60344.754515278473</v>
          </cell>
          <cell r="R17">
            <v>60403.512927433381</v>
          </cell>
          <cell r="S17">
            <v>60447.012910462392</v>
          </cell>
          <cell r="T17">
            <v>60475.559254185624</v>
          </cell>
          <cell r="U17">
            <v>60488.969468375231</v>
          </cell>
          <cell r="V17">
            <v>60487.879151282497</v>
          </cell>
          <cell r="W17">
            <v>60475.986906694961</v>
          </cell>
          <cell r="X17">
            <v>60455.232703133566</v>
          </cell>
          <cell r="Y17">
            <v>60424.67282090419</v>
          </cell>
          <cell r="Z17">
            <v>60386.536359345111</v>
          </cell>
          <cell r="AA17">
            <v>60342.273362907261</v>
          </cell>
          <cell r="AB17">
            <v>60294.022019790849</v>
          </cell>
          <cell r="AC17">
            <v>60240.105990737589</v>
          </cell>
          <cell r="AD17">
            <v>60181.862722833961</v>
          </cell>
          <cell r="AE17">
            <v>60119.623519501496</v>
          </cell>
        </row>
        <row r="18">
          <cell r="A18">
            <v>544</v>
          </cell>
          <cell r="B18" t="str">
            <v>Caer</v>
          </cell>
          <cell r="C18" t="str">
            <v>Stock</v>
          </cell>
          <cell r="D18" t="str">
            <v>Pop</v>
          </cell>
          <cell r="E18" t="str">
            <v>Total</v>
          </cell>
          <cell r="F18">
            <v>178782</v>
          </cell>
          <cell r="G18">
            <v>179241.39657837289</v>
          </cell>
          <cell r="H18">
            <v>179705.67891047109</v>
          </cell>
          <cell r="I18">
            <v>180175.49887640131</v>
          </cell>
          <cell r="J18">
            <v>180644.1726362945</v>
          </cell>
          <cell r="K18">
            <v>181102.52731122225</v>
          </cell>
          <cell r="L18">
            <v>181540.14698820253</v>
          </cell>
          <cell r="M18">
            <v>181951.82560802958</v>
          </cell>
          <cell r="N18">
            <v>182331.8259450426</v>
          </cell>
          <cell r="O18">
            <v>182677.49238669869</v>
          </cell>
          <cell r="P18">
            <v>182984.47927281287</v>
          </cell>
          <cell r="Q18">
            <v>183254.13448465694</v>
          </cell>
          <cell r="R18">
            <v>183488.41489460098</v>
          </cell>
          <cell r="S18">
            <v>183683.51043299134</v>
          </cell>
          <cell r="T18">
            <v>183841.9450205389</v>
          </cell>
          <cell r="U18">
            <v>183969.30851820274</v>
          </cell>
          <cell r="V18">
            <v>184065.89311261455</v>
          </cell>
          <cell r="W18">
            <v>184135.95608984525</v>
          </cell>
          <cell r="X18">
            <v>184181.71349328815</v>
          </cell>
          <cell r="Y18">
            <v>184201.06457979756</v>
          </cell>
          <cell r="Z18">
            <v>184199.05959305417</v>
          </cell>
          <cell r="AA18">
            <v>184172.34762595658</v>
          </cell>
          <cell r="AB18">
            <v>184122.69983423833</v>
          </cell>
          <cell r="AC18">
            <v>184051.09409305218</v>
          </cell>
          <cell r="AD18">
            <v>183957.85844711715</v>
          </cell>
          <cell r="AE18">
            <v>183844.44535555132</v>
          </cell>
        </row>
        <row r="19">
          <cell r="A19">
            <v>545</v>
          </cell>
          <cell r="B19" t="str">
            <v>Blae</v>
          </cell>
          <cell r="C19" t="str">
            <v>Stock</v>
          </cell>
          <cell r="D19" t="str">
            <v>Pop</v>
          </cell>
          <cell r="E19" t="str">
            <v>Total</v>
          </cell>
          <cell r="F19">
            <v>69812</v>
          </cell>
          <cell r="G19">
            <v>69769.212059129131</v>
          </cell>
          <cell r="H19">
            <v>69742.840558791315</v>
          </cell>
          <cell r="I19">
            <v>69728.687439130212</v>
          </cell>
          <cell r="J19">
            <v>69726.954283875501</v>
          </cell>
          <cell r="K19">
            <v>69729.133961968182</v>
          </cell>
          <cell r="L19">
            <v>69734.114793741304</v>
          </cell>
          <cell r="M19">
            <v>69733.065287615726</v>
          </cell>
          <cell r="N19">
            <v>69724.445390159526</v>
          </cell>
          <cell r="O19">
            <v>69704.784901801861</v>
          </cell>
          <cell r="P19">
            <v>69672.50280310637</v>
          </cell>
          <cell r="Q19">
            <v>69626.218316564118</v>
          </cell>
          <cell r="R19">
            <v>69564.297971615204</v>
          </cell>
          <cell r="S19">
            <v>69486.492842818741</v>
          </cell>
          <cell r="T19">
            <v>69393.608987505839</v>
          </cell>
          <cell r="U19">
            <v>69286.143980411231</v>
          </cell>
          <cell r="V19">
            <v>69163.567752497445</v>
          </cell>
          <cell r="W19">
            <v>69027.023961715851</v>
          </cell>
          <cell r="X19">
            <v>68878.232392714315</v>
          </cell>
          <cell r="Y19">
            <v>68717.794848251462</v>
          </cell>
          <cell r="Z19">
            <v>68545.320423036479</v>
          </cell>
          <cell r="AA19">
            <v>68362.742870850794</v>
          </cell>
          <cell r="AB19">
            <v>68170.573356994224</v>
          </cell>
          <cell r="AC19">
            <v>67972.571778609461</v>
          </cell>
          <cell r="AD19">
            <v>67770.402760152137</v>
          </cell>
          <cell r="AE19">
            <v>67564.543100423194</v>
          </cell>
        </row>
        <row r="20">
          <cell r="A20">
            <v>546</v>
          </cell>
          <cell r="B20" t="str">
            <v>Torf</v>
          </cell>
          <cell r="C20" t="str">
            <v>Stock</v>
          </cell>
          <cell r="D20" t="str">
            <v>Pop</v>
          </cell>
          <cell r="E20" t="str">
            <v>Total</v>
          </cell>
          <cell r="F20">
            <v>91190</v>
          </cell>
          <cell r="G20">
            <v>91375.765092311514</v>
          </cell>
          <cell r="H20">
            <v>91574.35021163334</v>
          </cell>
          <cell r="I20">
            <v>91787.693064952138</v>
          </cell>
          <cell r="J20">
            <v>92013.09153956415</v>
          </cell>
          <cell r="K20">
            <v>92242.792546119395</v>
          </cell>
          <cell r="L20">
            <v>92469.964629152411</v>
          </cell>
          <cell r="M20">
            <v>92690.294528111248</v>
          </cell>
          <cell r="N20">
            <v>92903.485813976513</v>
          </cell>
          <cell r="O20">
            <v>93105.453465199389</v>
          </cell>
          <cell r="P20">
            <v>93293.274162686765</v>
          </cell>
          <cell r="Q20">
            <v>93461.278830308191</v>
          </cell>
          <cell r="R20">
            <v>93613.523810750645</v>
          </cell>
          <cell r="S20">
            <v>93743.474978987084</v>
          </cell>
          <cell r="T20">
            <v>93854.763168140867</v>
          </cell>
          <cell r="U20">
            <v>93946.906277821254</v>
          </cell>
          <cell r="V20">
            <v>94020.346724914765</v>
          </cell>
          <cell r="W20">
            <v>94076.348786562914</v>
          </cell>
          <cell r="X20">
            <v>94114.125388898625</v>
          </cell>
          <cell r="Y20">
            <v>94136.996106614897</v>
          </cell>
          <cell r="Z20">
            <v>94146.036806974138</v>
          </cell>
          <cell r="AA20">
            <v>94142.965385637595</v>
          </cell>
          <cell r="AB20">
            <v>94130.592845878826</v>
          </cell>
          <cell r="AC20">
            <v>94108.39673761063</v>
          </cell>
          <cell r="AD20">
            <v>94080.56298013826</v>
          </cell>
          <cell r="AE20">
            <v>94044.155622067468</v>
          </cell>
        </row>
        <row r="21">
          <cell r="A21">
            <v>548</v>
          </cell>
          <cell r="B21" t="str">
            <v>Monm</v>
          </cell>
          <cell r="C21" t="str">
            <v>Stock</v>
          </cell>
          <cell r="D21" t="str">
            <v>Pop</v>
          </cell>
          <cell r="E21" t="str">
            <v>Total</v>
          </cell>
          <cell r="F21">
            <v>91508</v>
          </cell>
          <cell r="G21">
            <v>91429.182741064738</v>
          </cell>
          <cell r="H21">
            <v>91346.581899714482</v>
          </cell>
          <cell r="I21">
            <v>91261.632162538532</v>
          </cell>
          <cell r="J21">
            <v>91180.017721681812</v>
          </cell>
          <cell r="K21">
            <v>91100.981248958851</v>
          </cell>
          <cell r="L21">
            <v>91020.686242986936</v>
          </cell>
          <cell r="M21">
            <v>90944.121787751268</v>
          </cell>
          <cell r="N21">
            <v>90869.276460820271</v>
          </cell>
          <cell r="O21">
            <v>90795.106857177321</v>
          </cell>
          <cell r="P21">
            <v>90724.521707695647</v>
          </cell>
          <cell r="Q21">
            <v>90659.538186639897</v>
          </cell>
          <cell r="R21">
            <v>90598.867530126314</v>
          </cell>
          <cell r="S21">
            <v>90538.110216895104</v>
          </cell>
          <cell r="T21">
            <v>90476.114838855196</v>
          </cell>
          <cell r="U21">
            <v>90413.201278470297</v>
          </cell>
          <cell r="V21">
            <v>90343.82689610128</v>
          </cell>
          <cell r="W21">
            <v>90266.334338758024</v>
          </cell>
          <cell r="X21">
            <v>90176.54460089872</v>
          </cell>
          <cell r="Y21">
            <v>90069.243313226194</v>
          </cell>
          <cell r="Z21">
            <v>89940.486843949751</v>
          </cell>
          <cell r="AA21">
            <v>89789.437959734147</v>
          </cell>
          <cell r="AB21">
            <v>89612.492565065579</v>
          </cell>
          <cell r="AC21">
            <v>89407.936700576014</v>
          </cell>
          <cell r="AD21">
            <v>89179.134079286669</v>
          </cell>
          <cell r="AE21">
            <v>88927.529232791247</v>
          </cell>
        </row>
        <row r="22">
          <cell r="A22">
            <v>550</v>
          </cell>
          <cell r="B22" t="str">
            <v>Newp</v>
          </cell>
          <cell r="C22" t="str">
            <v>Stock</v>
          </cell>
          <cell r="D22" t="str">
            <v>Pop</v>
          </cell>
          <cell r="E22" t="str">
            <v>Total</v>
          </cell>
          <cell r="F22">
            <v>145785</v>
          </cell>
          <cell r="G22">
            <v>146399.79559500745</v>
          </cell>
          <cell r="H22">
            <v>147027.61909651931</v>
          </cell>
          <cell r="I22">
            <v>147667.29387535457</v>
          </cell>
          <cell r="J22">
            <v>148315.19076289804</v>
          </cell>
          <cell r="K22">
            <v>148964.01114169791</v>
          </cell>
          <cell r="L22">
            <v>149606.83578047372</v>
          </cell>
          <cell r="M22">
            <v>150235.47722134893</v>
          </cell>
          <cell r="N22">
            <v>150848.80056617083</v>
          </cell>
          <cell r="O22">
            <v>151443.13633156684</v>
          </cell>
          <cell r="P22">
            <v>152009.44807158894</v>
          </cell>
          <cell r="Q22">
            <v>152548.19637169683</v>
          </cell>
          <cell r="R22">
            <v>153060.15977225284</v>
          </cell>
          <cell r="S22">
            <v>153540.42060974159</v>
          </cell>
          <cell r="T22">
            <v>153990.75058708322</v>
          </cell>
          <cell r="U22">
            <v>154408.97549240419</v>
          </cell>
          <cell r="V22">
            <v>154793.04548071136</v>
          </cell>
          <cell r="W22">
            <v>155151.79194297804</v>
          </cell>
          <cell r="X22">
            <v>155492.97804458707</v>
          </cell>
          <cell r="Y22">
            <v>155817.56938442163</v>
          </cell>
          <cell r="Z22">
            <v>156126.79026979915</v>
          </cell>
          <cell r="AA22">
            <v>156421.56899142778</v>
          </cell>
          <cell r="AB22">
            <v>156700.85076230214</v>
          </cell>
          <cell r="AC22">
            <v>156969.58259151393</v>
          </cell>
          <cell r="AD22">
            <v>157227.13256585249</v>
          </cell>
          <cell r="AE22">
            <v>157478.81534356324</v>
          </cell>
        </row>
        <row r="23">
          <cell r="A23">
            <v>552</v>
          </cell>
          <cell r="B23" t="str">
            <v>Card</v>
          </cell>
          <cell r="C23" t="str">
            <v>Stock</v>
          </cell>
          <cell r="D23" t="str">
            <v>Pop</v>
          </cell>
          <cell r="E23" t="str">
            <v>Total</v>
          </cell>
          <cell r="F23">
            <v>345442</v>
          </cell>
          <cell r="G23">
            <v>347578.48523929203</v>
          </cell>
          <cell r="H23">
            <v>349782.25475459255</v>
          </cell>
          <cell r="I23">
            <v>352071.96658662596</v>
          </cell>
          <cell r="J23">
            <v>354436.28117404907</v>
          </cell>
          <cell r="K23">
            <v>356843.12987260707</v>
          </cell>
          <cell r="L23">
            <v>359265.21165621612</v>
          </cell>
          <cell r="M23">
            <v>361675.37254991563</v>
          </cell>
          <cell r="N23">
            <v>364051.03647971229</v>
          </cell>
          <cell r="O23">
            <v>366376.41279311699</v>
          </cell>
          <cell r="P23">
            <v>368637.02552840207</v>
          </cell>
          <cell r="Q23">
            <v>370798.10856394656</v>
          </cell>
          <cell r="R23">
            <v>372820.89782800328</v>
          </cell>
          <cell r="S23">
            <v>374670.22928678564</v>
          </cell>
          <cell r="T23">
            <v>376314.84491843829</v>
          </cell>
          <cell r="U23">
            <v>377741.95477418316</v>
          </cell>
          <cell r="V23">
            <v>378945.75210706785</v>
          </cell>
          <cell r="W23">
            <v>379934.4227433491</v>
          </cell>
          <cell r="X23">
            <v>380730.63099767524</v>
          </cell>
          <cell r="Y23">
            <v>381357.41805574537</v>
          </cell>
          <cell r="Z23">
            <v>381845.70531510736</v>
          </cell>
          <cell r="AA23">
            <v>382219.24830302084</v>
          </cell>
          <cell r="AB23">
            <v>382504.76457270421</v>
          </cell>
          <cell r="AC23">
            <v>382723.6999517245</v>
          </cell>
          <cell r="AD23">
            <v>382895.5759649541</v>
          </cell>
          <cell r="AE23">
            <v>383041.49525127892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tionalarchives.gov.uk/doc/open-government-licence/version/3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G25" sqref="G25"/>
    </sheetView>
  </sheetViews>
  <sheetFormatPr defaultRowHeight="15"/>
  <sheetData>
    <row r="1" spans="1:31">
      <c r="F1" t="s">
        <v>205</v>
      </c>
      <c r="G1" t="s">
        <v>206</v>
      </c>
      <c r="H1" t="s">
        <v>207</v>
      </c>
      <c r="I1" t="s">
        <v>208</v>
      </c>
      <c r="J1" t="s">
        <v>33</v>
      </c>
      <c r="K1" t="s">
        <v>181</v>
      </c>
      <c r="L1" t="s">
        <v>182</v>
      </c>
      <c r="M1" t="s">
        <v>183</v>
      </c>
      <c r="N1" t="s">
        <v>184</v>
      </c>
      <c r="O1" t="s">
        <v>185</v>
      </c>
      <c r="P1" t="s">
        <v>186</v>
      </c>
      <c r="Q1" t="s">
        <v>32</v>
      </c>
      <c r="R1" t="s">
        <v>187</v>
      </c>
      <c r="S1" t="s">
        <v>188</v>
      </c>
      <c r="T1" t="s">
        <v>31</v>
      </c>
      <c r="U1" t="s">
        <v>189</v>
      </c>
      <c r="V1" t="s">
        <v>190</v>
      </c>
      <c r="W1" t="s">
        <v>191</v>
      </c>
      <c r="X1" t="s">
        <v>192</v>
      </c>
      <c r="Y1" t="s">
        <v>193</v>
      </c>
      <c r="Z1" t="s">
        <v>194</v>
      </c>
      <c r="AA1" t="s">
        <v>204</v>
      </c>
      <c r="AB1" t="s">
        <v>195</v>
      </c>
      <c r="AC1" t="s">
        <v>196</v>
      </c>
      <c r="AD1" t="s">
        <v>197</v>
      </c>
    </row>
    <row r="2" spans="1:31"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  <c r="T2" t="s">
        <v>92</v>
      </c>
      <c r="U2" t="s">
        <v>93</v>
      </c>
      <c r="V2" t="s">
        <v>94</v>
      </c>
      <c r="W2" t="s">
        <v>95</v>
      </c>
      <c r="X2" t="s">
        <v>96</v>
      </c>
      <c r="Y2" t="s">
        <v>97</v>
      </c>
      <c r="Z2" t="s">
        <v>98</v>
      </c>
      <c r="AA2" t="s">
        <v>99</v>
      </c>
      <c r="AB2" t="s">
        <v>176</v>
      </c>
      <c r="AC2" t="s">
        <v>177</v>
      </c>
      <c r="AD2" t="s">
        <v>178</v>
      </c>
    </row>
    <row r="3" spans="1:31">
      <c r="A3" t="str">
        <f>B3&amp;E3</f>
        <v>W06000001TFR</v>
      </c>
      <c r="B3" t="str">
        <f>VLOOKUP(D3, Lookups!B:D,3,FALSE)</f>
        <v>W06000001</v>
      </c>
      <c r="C3">
        <v>10</v>
      </c>
      <c r="D3" s="43" t="s">
        <v>41</v>
      </c>
      <c r="E3" t="s">
        <v>76</v>
      </c>
      <c r="F3" s="45">
        <v>2.123587425720781</v>
      </c>
      <c r="G3" s="45">
        <v>2.1212406258969563</v>
      </c>
      <c r="H3" s="45">
        <v>2.1256334670479604</v>
      </c>
      <c r="I3" s="45">
        <v>2.1322978331387277</v>
      </c>
      <c r="J3" s="45">
        <v>2.1460869137544476</v>
      </c>
      <c r="K3" s="45">
        <v>2.1638246010118358</v>
      </c>
      <c r="L3" s="45">
        <v>2.183639498008068</v>
      </c>
      <c r="M3" s="45">
        <v>2.206649009852665</v>
      </c>
      <c r="N3" s="45">
        <v>2.2226426539610187</v>
      </c>
      <c r="O3" s="45">
        <v>2.2311686381590174</v>
      </c>
      <c r="P3" s="45">
        <v>2.2361340070758766</v>
      </c>
      <c r="Q3" s="45">
        <v>2.2372528602122506</v>
      </c>
      <c r="R3" s="45">
        <v>2.2368562068962392</v>
      </c>
      <c r="S3" s="45">
        <v>2.2369665464747697</v>
      </c>
      <c r="T3" s="45">
        <v>2.2378001767631379</v>
      </c>
      <c r="U3" s="45">
        <v>2.2390461499825141</v>
      </c>
      <c r="V3" s="45">
        <v>2.2414389291337775</v>
      </c>
      <c r="W3" s="45">
        <v>2.2439110085806644</v>
      </c>
      <c r="X3" s="45">
        <v>2.2459730224398862</v>
      </c>
      <c r="Y3" s="45">
        <v>2.2468036814645287</v>
      </c>
      <c r="Z3" s="45">
        <v>2.2470990202104724</v>
      </c>
      <c r="AA3" s="45">
        <v>2.2473088618851431</v>
      </c>
      <c r="AB3" s="45">
        <v>2.247721529043007</v>
      </c>
      <c r="AC3" s="45">
        <v>2.2478184366177842</v>
      </c>
      <c r="AD3" s="45">
        <v>2.2478152154589277</v>
      </c>
      <c r="AE3" s="45"/>
    </row>
    <row r="4" spans="1:31">
      <c r="A4" t="str">
        <f t="shared" ref="A4:A46" si="0">B4&amp;E4</f>
        <v>W06000002TFR</v>
      </c>
      <c r="B4" t="str">
        <f>VLOOKUP(D4, Lookups!B:D,3,FALSE)</f>
        <v>W06000002</v>
      </c>
      <c r="C4">
        <v>10</v>
      </c>
      <c r="D4" s="43" t="s">
        <v>42</v>
      </c>
      <c r="E4" t="s">
        <v>76</v>
      </c>
      <c r="F4" s="45">
        <v>1.7757453155149971</v>
      </c>
      <c r="G4" s="45">
        <v>1.7785160287331649</v>
      </c>
      <c r="H4" s="45">
        <v>1.7858539690605797</v>
      </c>
      <c r="I4" s="45">
        <v>1.7943176594041517</v>
      </c>
      <c r="J4" s="45">
        <v>1.8081957667047388</v>
      </c>
      <c r="K4" s="45">
        <v>1.8246460084172536</v>
      </c>
      <c r="L4" s="45">
        <v>1.8423117021641406</v>
      </c>
      <c r="M4" s="45">
        <v>1.8625674710885842</v>
      </c>
      <c r="N4" s="45">
        <v>1.8770994281639977</v>
      </c>
      <c r="O4" s="45">
        <v>1.8852550904551013</v>
      </c>
      <c r="P4" s="45">
        <v>1.8903396389919331</v>
      </c>
      <c r="Q4" s="45">
        <v>1.8920932252821192</v>
      </c>
      <c r="R4" s="45">
        <v>1.892427253964186</v>
      </c>
      <c r="S4" s="45">
        <v>1.8929945619796968</v>
      </c>
      <c r="T4" s="45">
        <v>1.8941843136286431</v>
      </c>
      <c r="U4" s="45">
        <v>1.8956026498310905</v>
      </c>
      <c r="V4" s="45">
        <v>1.8980273957197851</v>
      </c>
      <c r="W4" s="45">
        <v>1.9003655526051593</v>
      </c>
      <c r="X4" s="45">
        <v>1.9021844678555324</v>
      </c>
      <c r="Y4" s="45">
        <v>1.9030651751296228</v>
      </c>
      <c r="Z4" s="45">
        <v>1.903398185565855</v>
      </c>
      <c r="AA4" s="45">
        <v>1.9036198786455396</v>
      </c>
      <c r="AB4" s="45">
        <v>1.9040077477280015</v>
      </c>
      <c r="AC4" s="45">
        <v>1.9040656146723929</v>
      </c>
      <c r="AD4" s="45">
        <v>1.9040711132616333</v>
      </c>
      <c r="AE4" s="45"/>
    </row>
    <row r="5" spans="1:31">
      <c r="A5" t="str">
        <f t="shared" si="0"/>
        <v>W06000003TFR</v>
      </c>
      <c r="B5" t="str">
        <f>VLOOKUP(D5, Lookups!B:D,3,FALSE)</f>
        <v>W06000003</v>
      </c>
      <c r="C5">
        <v>10</v>
      </c>
      <c r="D5" s="43" t="s">
        <v>43</v>
      </c>
      <c r="E5" t="s">
        <v>76</v>
      </c>
      <c r="F5" s="45">
        <v>1.9361952444522437</v>
      </c>
      <c r="G5" s="45">
        <v>1.934394238674999</v>
      </c>
      <c r="H5" s="45">
        <v>1.9389230062011449</v>
      </c>
      <c r="I5" s="45">
        <v>1.9454773277460904</v>
      </c>
      <c r="J5" s="45">
        <v>1.9585462981666601</v>
      </c>
      <c r="K5" s="45">
        <v>1.9750371205445181</v>
      </c>
      <c r="L5" s="45">
        <v>1.9932463521388126</v>
      </c>
      <c r="M5" s="45">
        <v>2.0143516552543885</v>
      </c>
      <c r="N5" s="45">
        <v>2.0291002033578471</v>
      </c>
      <c r="O5" s="45">
        <v>2.0370041421444389</v>
      </c>
      <c r="P5" s="45">
        <v>2.0417382604280303</v>
      </c>
      <c r="Q5" s="45">
        <v>2.0429904418499807</v>
      </c>
      <c r="R5" s="45">
        <v>2.0428084764102667</v>
      </c>
      <c r="S5" s="45">
        <v>2.0430572205798763</v>
      </c>
      <c r="T5" s="45">
        <v>2.0439766195656208</v>
      </c>
      <c r="U5" s="45">
        <v>2.0452664188472465</v>
      </c>
      <c r="V5" s="45">
        <v>2.0476023344800063</v>
      </c>
      <c r="W5" s="45">
        <v>2.0499638325962009</v>
      </c>
      <c r="X5" s="45">
        <v>2.0518758606418079</v>
      </c>
      <c r="Y5" s="45">
        <v>2.0526738222691741</v>
      </c>
      <c r="Z5" s="45">
        <v>2.0529503632553783</v>
      </c>
      <c r="AA5" s="45">
        <v>2.0531626021792189</v>
      </c>
      <c r="AB5" s="45">
        <v>2.0535576141044958</v>
      </c>
      <c r="AC5" s="45">
        <v>2.0536315730154828</v>
      </c>
      <c r="AD5" s="45">
        <v>2.0536232273453527</v>
      </c>
      <c r="AE5" s="45"/>
    </row>
    <row r="6" spans="1:31">
      <c r="A6" t="str">
        <f t="shared" si="0"/>
        <v>W06000004TFR</v>
      </c>
      <c r="B6" t="str">
        <f>VLOOKUP(D6, Lookups!B:D,3,FALSE)</f>
        <v>W06000004</v>
      </c>
      <c r="C6">
        <v>10</v>
      </c>
      <c r="D6" s="43" t="s">
        <v>44</v>
      </c>
      <c r="E6" t="s">
        <v>76</v>
      </c>
      <c r="F6" s="45">
        <v>2.1678909961639845</v>
      </c>
      <c r="G6" s="45">
        <v>2.1642439331984566</v>
      </c>
      <c r="H6" s="45">
        <v>2.1685497054756167</v>
      </c>
      <c r="I6" s="45">
        <v>2.1753132487178757</v>
      </c>
      <c r="J6" s="45">
        <v>2.1894881361642611</v>
      </c>
      <c r="K6" s="45">
        <v>2.2077211424304548</v>
      </c>
      <c r="L6" s="45">
        <v>2.2280560686738449</v>
      </c>
      <c r="M6" s="45">
        <v>2.2516610437306936</v>
      </c>
      <c r="N6" s="45">
        <v>2.2681562021984534</v>
      </c>
      <c r="O6" s="45">
        <v>2.2770128503753631</v>
      </c>
      <c r="P6" s="45">
        <v>2.2822335859113805</v>
      </c>
      <c r="Q6" s="45">
        <v>2.2835101620687306</v>
      </c>
      <c r="R6" s="45">
        <v>2.2831861939814315</v>
      </c>
      <c r="S6" s="45">
        <v>2.2833410966139756</v>
      </c>
      <c r="T6" s="45">
        <v>2.2842117736554997</v>
      </c>
      <c r="U6" s="45">
        <v>2.2855014746260753</v>
      </c>
      <c r="V6" s="45">
        <v>2.2879771174372823</v>
      </c>
      <c r="W6" s="45">
        <v>2.2905298904333034</v>
      </c>
      <c r="X6" s="45">
        <v>2.2926351444200277</v>
      </c>
      <c r="Y6" s="45">
        <v>2.2934874886304994</v>
      </c>
      <c r="Z6" s="45">
        <v>2.2937682920200926</v>
      </c>
      <c r="AA6" s="45">
        <v>2.2939709395525223</v>
      </c>
      <c r="AB6" s="45">
        <v>2.294365468898957</v>
      </c>
      <c r="AC6" s="45">
        <v>2.2944458144827209</v>
      </c>
      <c r="AD6" s="45">
        <v>2.2944442555752582</v>
      </c>
      <c r="AE6" s="45"/>
    </row>
    <row r="7" spans="1:31">
      <c r="A7" t="str">
        <f t="shared" si="0"/>
        <v>W06000005TFR</v>
      </c>
      <c r="B7" t="str">
        <f>VLOOKUP(D7, Lookups!B:D,3,FALSE)</f>
        <v>W06000005</v>
      </c>
      <c r="C7">
        <v>10</v>
      </c>
      <c r="D7" s="43" t="s">
        <v>45</v>
      </c>
      <c r="E7" t="s">
        <v>76</v>
      </c>
      <c r="F7" s="45">
        <v>1.8932761575172048</v>
      </c>
      <c r="G7" s="45">
        <v>1.8920686990889297</v>
      </c>
      <c r="H7" s="45">
        <v>1.896973605698876</v>
      </c>
      <c r="I7" s="45">
        <v>1.9037061860359672</v>
      </c>
      <c r="J7" s="45">
        <v>1.9167045039958628</v>
      </c>
      <c r="K7" s="45">
        <v>1.9330322627405776</v>
      </c>
      <c r="L7" s="45">
        <v>1.9510302849800047</v>
      </c>
      <c r="M7" s="45">
        <v>1.9718340858952799</v>
      </c>
      <c r="N7" s="45">
        <v>1.9864493221077835</v>
      </c>
      <c r="O7" s="45">
        <v>1.9943716531143236</v>
      </c>
      <c r="P7" s="45">
        <v>1.9991555028797203</v>
      </c>
      <c r="Q7" s="45">
        <v>2.0005205798708086</v>
      </c>
      <c r="R7" s="45">
        <v>2.0004564795014073</v>
      </c>
      <c r="S7" s="45">
        <v>2.0007710329961665</v>
      </c>
      <c r="T7" s="45">
        <v>2.0017257157287505</v>
      </c>
      <c r="U7" s="45">
        <v>2.0030081364605072</v>
      </c>
      <c r="V7" s="45">
        <v>2.0053114121097302</v>
      </c>
      <c r="W7" s="45">
        <v>2.0076317533426984</v>
      </c>
      <c r="X7" s="45">
        <v>2.0094889701647429</v>
      </c>
      <c r="Y7" s="45">
        <v>2.0102696650470899</v>
      </c>
      <c r="Z7" s="45">
        <v>2.0105369603368106</v>
      </c>
      <c r="AA7" s="45">
        <v>2.0107274636198724</v>
      </c>
      <c r="AB7" s="45">
        <v>2.0111090743524076</v>
      </c>
      <c r="AC7" s="45">
        <v>2.0111900225846897</v>
      </c>
      <c r="AD7" s="45">
        <v>2.0111758060031208</v>
      </c>
      <c r="AE7" s="45"/>
    </row>
    <row r="8" spans="1:31">
      <c r="A8" t="str">
        <f t="shared" si="0"/>
        <v>W06000006TFR</v>
      </c>
      <c r="B8" t="str">
        <f>VLOOKUP(D8, Lookups!B:D,3,FALSE)</f>
        <v>W06000006</v>
      </c>
      <c r="C8">
        <v>10</v>
      </c>
      <c r="D8" s="43" t="s">
        <v>46</v>
      </c>
      <c r="E8" t="s">
        <v>76</v>
      </c>
      <c r="F8" s="45">
        <v>1.9312240266430298</v>
      </c>
      <c r="G8" s="45">
        <v>1.9285735557056083</v>
      </c>
      <c r="H8" s="45">
        <v>1.9325653756731966</v>
      </c>
      <c r="I8" s="45">
        <v>1.9386756302245389</v>
      </c>
      <c r="J8" s="45">
        <v>1.9513619018894539</v>
      </c>
      <c r="K8" s="45">
        <v>1.9675780145931119</v>
      </c>
      <c r="L8" s="45">
        <v>1.9855723826160461</v>
      </c>
      <c r="M8" s="45">
        <v>2.0064521068893648</v>
      </c>
      <c r="N8" s="45">
        <v>2.0209963764211043</v>
      </c>
      <c r="O8" s="45">
        <v>2.0287591255227904</v>
      </c>
      <c r="P8" s="45">
        <v>2.0333698756383685</v>
      </c>
      <c r="Q8" s="45">
        <v>2.0345300613644741</v>
      </c>
      <c r="R8" s="45">
        <v>2.0342774046471139</v>
      </c>
      <c r="S8" s="45">
        <v>2.0344843638493115</v>
      </c>
      <c r="T8" s="45">
        <v>2.035347453147538</v>
      </c>
      <c r="U8" s="45">
        <v>2.0365906594814476</v>
      </c>
      <c r="V8" s="45">
        <v>2.03886654003957</v>
      </c>
      <c r="W8" s="45">
        <v>2.0411823612299984</v>
      </c>
      <c r="X8" s="45">
        <v>2.0430587885778837</v>
      </c>
      <c r="Y8" s="45">
        <v>2.0438172725976211</v>
      </c>
      <c r="Z8" s="45">
        <v>2.0440758749412353</v>
      </c>
      <c r="AA8" s="45">
        <v>2.0442726199763372</v>
      </c>
      <c r="AB8" s="45">
        <v>2.0446595306393482</v>
      </c>
      <c r="AC8" s="45">
        <v>2.0447411929171353</v>
      </c>
      <c r="AD8" s="45">
        <v>2.0447272403823109</v>
      </c>
      <c r="AE8" s="45"/>
    </row>
    <row r="9" spans="1:31">
      <c r="A9" t="str">
        <f t="shared" si="0"/>
        <v>W06000023TFR</v>
      </c>
      <c r="B9" t="str">
        <f>VLOOKUP(D9, Lookups!B:D,3,FALSE)</f>
        <v>W06000023</v>
      </c>
      <c r="C9">
        <v>10</v>
      </c>
      <c r="D9" s="43" t="s">
        <v>47</v>
      </c>
      <c r="E9" t="s">
        <v>76</v>
      </c>
      <c r="F9" s="45">
        <v>1.9702775775783148</v>
      </c>
      <c r="G9" s="45">
        <v>1.9728007553354567</v>
      </c>
      <c r="H9" s="45">
        <v>1.979973278701713</v>
      </c>
      <c r="I9" s="45">
        <v>1.9885295495727444</v>
      </c>
      <c r="J9" s="45">
        <v>2.0032042970820654</v>
      </c>
      <c r="K9" s="45">
        <v>2.0209366354528377</v>
      </c>
      <c r="L9" s="45">
        <v>2.0401970109473853</v>
      </c>
      <c r="M9" s="45">
        <v>2.0623719757417676</v>
      </c>
      <c r="N9" s="45">
        <v>2.0780692102674232</v>
      </c>
      <c r="O9" s="45">
        <v>2.0866768295203677</v>
      </c>
      <c r="P9" s="45">
        <v>2.0919979838510114</v>
      </c>
      <c r="Q9" s="45">
        <v>2.093712853865171</v>
      </c>
      <c r="R9" s="45">
        <v>2.0939107459704238</v>
      </c>
      <c r="S9" s="45">
        <v>2.094396334205431</v>
      </c>
      <c r="T9" s="45">
        <v>2.0955981800185288</v>
      </c>
      <c r="U9" s="45">
        <v>2.0970925033226071</v>
      </c>
      <c r="V9" s="45">
        <v>2.0996665350323078</v>
      </c>
      <c r="W9" s="45">
        <v>2.1022108285668017</v>
      </c>
      <c r="X9" s="45">
        <v>2.1042338400032574</v>
      </c>
      <c r="Y9" s="45">
        <v>2.1051585768199002</v>
      </c>
      <c r="Z9" s="45">
        <v>2.1054995223318405</v>
      </c>
      <c r="AA9" s="45">
        <v>2.1057417481234291</v>
      </c>
      <c r="AB9" s="45">
        <v>2.1061787911590222</v>
      </c>
      <c r="AC9" s="45">
        <v>2.1062554033404783</v>
      </c>
      <c r="AD9" s="45">
        <v>2.1062513008591264</v>
      </c>
      <c r="AE9" s="45"/>
    </row>
    <row r="10" spans="1:31">
      <c r="A10" t="str">
        <f t="shared" si="0"/>
        <v>W06000008TFR</v>
      </c>
      <c r="B10" t="str">
        <f>VLOOKUP(D10, Lookups!B:D,3,FALSE)</f>
        <v>W06000008</v>
      </c>
      <c r="C10">
        <v>10</v>
      </c>
      <c r="D10" s="43" t="s">
        <v>48</v>
      </c>
      <c r="E10" t="s">
        <v>76</v>
      </c>
      <c r="F10" s="45">
        <v>1.6791668348154236</v>
      </c>
      <c r="G10" s="45">
        <v>1.6867007127433522</v>
      </c>
      <c r="H10" s="45">
        <v>1.6965686915991072</v>
      </c>
      <c r="I10" s="45">
        <v>1.7067813854466192</v>
      </c>
      <c r="J10" s="45">
        <v>1.7215607691901309</v>
      </c>
      <c r="K10" s="45">
        <v>1.738265180437718</v>
      </c>
      <c r="L10" s="45">
        <v>1.7558194325137748</v>
      </c>
      <c r="M10" s="45">
        <v>1.7757543531489985</v>
      </c>
      <c r="N10" s="45">
        <v>1.7903106487908078</v>
      </c>
      <c r="O10" s="45">
        <v>1.7987138793882091</v>
      </c>
      <c r="P10" s="45">
        <v>1.8041141008190227</v>
      </c>
      <c r="Q10" s="45">
        <v>1.8062805191330344</v>
      </c>
      <c r="R10" s="45">
        <v>1.8070225960143362</v>
      </c>
      <c r="S10" s="45">
        <v>1.8078554322028779</v>
      </c>
      <c r="T10" s="45">
        <v>1.8093048269101515</v>
      </c>
      <c r="U10" s="45">
        <v>1.8108691681852396</v>
      </c>
      <c r="V10" s="45">
        <v>1.8134059738631236</v>
      </c>
      <c r="W10" s="45">
        <v>1.815771093874085</v>
      </c>
      <c r="X10" s="45">
        <v>1.817565241551456</v>
      </c>
      <c r="Y10" s="45">
        <v>1.8185293180019879</v>
      </c>
      <c r="Z10" s="45">
        <v>1.8189192414229713</v>
      </c>
      <c r="AA10" s="45">
        <v>1.8191633954405315</v>
      </c>
      <c r="AB10" s="45">
        <v>1.8195763915029222</v>
      </c>
      <c r="AC10" s="45">
        <v>1.8196345422969857</v>
      </c>
      <c r="AD10" s="45">
        <v>1.8196430264029266</v>
      </c>
      <c r="AE10" s="45"/>
    </row>
    <row r="11" spans="1:31">
      <c r="A11" t="str">
        <f t="shared" si="0"/>
        <v>W06000009TFR</v>
      </c>
      <c r="B11" t="str">
        <f>VLOOKUP(D11, Lookups!B:D,3,FALSE)</f>
        <v>W06000009</v>
      </c>
      <c r="C11">
        <v>10</v>
      </c>
      <c r="D11" s="43" t="s">
        <v>49</v>
      </c>
      <c r="E11" t="s">
        <v>76</v>
      </c>
      <c r="F11" s="45">
        <v>1.9128245254498111</v>
      </c>
      <c r="G11" s="45">
        <v>1.9111959143057786</v>
      </c>
      <c r="H11" s="45">
        <v>1.9155847525647391</v>
      </c>
      <c r="I11" s="45">
        <v>1.9219607420448106</v>
      </c>
      <c r="J11" s="45">
        <v>1.9347434023515726</v>
      </c>
      <c r="K11" s="45">
        <v>1.9509520976934651</v>
      </c>
      <c r="L11" s="45">
        <v>1.9689408889587243</v>
      </c>
      <c r="M11" s="45">
        <v>1.9898251600587373</v>
      </c>
      <c r="N11" s="45">
        <v>2.0043743598628092</v>
      </c>
      <c r="O11" s="45">
        <v>2.0121315026214632</v>
      </c>
      <c r="P11" s="45">
        <v>2.0167464349023612</v>
      </c>
      <c r="Q11" s="45">
        <v>2.0179088410123556</v>
      </c>
      <c r="R11" s="45">
        <v>2.0176756542854517</v>
      </c>
      <c r="S11" s="45">
        <v>2.0178449420623155</v>
      </c>
      <c r="T11" s="45">
        <v>2.0186870756815645</v>
      </c>
      <c r="U11" s="45">
        <v>2.019900858107567</v>
      </c>
      <c r="V11" s="45">
        <v>2.0221519713033049</v>
      </c>
      <c r="W11" s="45">
        <v>2.0244615586292452</v>
      </c>
      <c r="X11" s="45">
        <v>2.02636630556451</v>
      </c>
      <c r="Y11" s="45">
        <v>2.0271550087397645</v>
      </c>
      <c r="Z11" s="45">
        <v>2.0274272161514686</v>
      </c>
      <c r="AA11" s="45">
        <v>2.0276353187224232</v>
      </c>
      <c r="AB11" s="45">
        <v>2.0280159303127707</v>
      </c>
      <c r="AC11" s="45">
        <v>2.0280869527508303</v>
      </c>
      <c r="AD11" s="45">
        <v>2.0280858048508188</v>
      </c>
      <c r="AE11" s="45"/>
    </row>
    <row r="12" spans="1:31">
      <c r="A12" t="str">
        <f t="shared" si="0"/>
        <v>W06000010TFR</v>
      </c>
      <c r="B12" t="str">
        <f>VLOOKUP(D12, Lookups!B:D,3,FALSE)</f>
        <v>W06000010</v>
      </c>
      <c r="C12">
        <v>10</v>
      </c>
      <c r="D12" s="43" t="s">
        <v>50</v>
      </c>
      <c r="E12" t="s">
        <v>76</v>
      </c>
      <c r="F12" s="45">
        <v>1.806118117110654</v>
      </c>
      <c r="G12" s="45">
        <v>1.8059467042068211</v>
      </c>
      <c r="H12" s="45">
        <v>1.8109326460586765</v>
      </c>
      <c r="I12" s="45">
        <v>1.8175255441563445</v>
      </c>
      <c r="J12" s="45">
        <v>1.8299382646858013</v>
      </c>
      <c r="K12" s="45">
        <v>1.845485024108628</v>
      </c>
      <c r="L12" s="45">
        <v>1.8626585557430448</v>
      </c>
      <c r="M12" s="45">
        <v>1.8825283434553091</v>
      </c>
      <c r="N12" s="45">
        <v>1.8964589051171021</v>
      </c>
      <c r="O12" s="45">
        <v>1.9040090365043532</v>
      </c>
      <c r="P12" s="45">
        <v>1.9084931186303495</v>
      </c>
      <c r="Q12" s="45">
        <v>1.9096705008486989</v>
      </c>
      <c r="R12" s="45">
        <v>1.9095329006386026</v>
      </c>
      <c r="S12" s="45">
        <v>1.909758356981252</v>
      </c>
      <c r="T12" s="45">
        <v>1.9106081918046387</v>
      </c>
      <c r="U12" s="45">
        <v>1.911769381042308</v>
      </c>
      <c r="V12" s="45">
        <v>1.9139172540712297</v>
      </c>
      <c r="W12" s="45">
        <v>1.9160933850194413</v>
      </c>
      <c r="X12" s="45">
        <v>1.9178727422402806</v>
      </c>
      <c r="Y12" s="45">
        <v>1.918632094004711</v>
      </c>
      <c r="Z12" s="45">
        <v>1.9189132803318971</v>
      </c>
      <c r="AA12" s="45">
        <v>1.9191021610334555</v>
      </c>
      <c r="AB12" s="45">
        <v>1.9194680345668931</v>
      </c>
      <c r="AC12" s="45">
        <v>1.9195496014439055</v>
      </c>
      <c r="AD12" s="45">
        <v>1.919549834902168</v>
      </c>
      <c r="AE12" s="45"/>
    </row>
    <row r="13" spans="1:31">
      <c r="A13" t="str">
        <f t="shared" si="0"/>
        <v>W06000011TFR</v>
      </c>
      <c r="B13" t="str">
        <f>VLOOKUP(D13, Lookups!B:D,3,FALSE)</f>
        <v>W06000011</v>
      </c>
      <c r="C13">
        <v>10</v>
      </c>
      <c r="D13" s="43" t="s">
        <v>51</v>
      </c>
      <c r="E13" t="s">
        <v>76</v>
      </c>
      <c r="F13" s="45">
        <v>1.6090539631026897</v>
      </c>
      <c r="G13" s="45">
        <v>1.6103034008819652</v>
      </c>
      <c r="H13" s="45">
        <v>1.6161936572511748</v>
      </c>
      <c r="I13" s="45">
        <v>1.623250468208731</v>
      </c>
      <c r="J13" s="45">
        <v>1.6353050419420934</v>
      </c>
      <c r="K13" s="45">
        <v>1.6498805311849349</v>
      </c>
      <c r="L13" s="45">
        <v>1.6657016111249088</v>
      </c>
      <c r="M13" s="45">
        <v>1.6838904267892292</v>
      </c>
      <c r="N13" s="45">
        <v>1.6968828553038848</v>
      </c>
      <c r="O13" s="45">
        <v>1.7041436040570055</v>
      </c>
      <c r="P13" s="45">
        <v>1.7085867420580798</v>
      </c>
      <c r="Q13" s="45">
        <v>1.7100047781199732</v>
      </c>
      <c r="R13" s="45">
        <v>1.7101686710884707</v>
      </c>
      <c r="S13" s="45">
        <v>1.7105670850758339</v>
      </c>
      <c r="T13" s="45">
        <v>1.71151025482846</v>
      </c>
      <c r="U13" s="45">
        <v>1.7126759308617687</v>
      </c>
      <c r="V13" s="45">
        <v>1.7147533299059288</v>
      </c>
      <c r="W13" s="45">
        <v>1.7167921456864386</v>
      </c>
      <c r="X13" s="45">
        <v>1.7184050818466232</v>
      </c>
      <c r="Y13" s="45">
        <v>1.7191573048798128</v>
      </c>
      <c r="Z13" s="45">
        <v>1.7194372505604902</v>
      </c>
      <c r="AA13" s="45">
        <v>1.7196138633156846</v>
      </c>
      <c r="AB13" s="45">
        <v>1.7199391426680291</v>
      </c>
      <c r="AC13" s="45">
        <v>1.7199965437739222</v>
      </c>
      <c r="AD13" s="45">
        <v>1.7200040433016306</v>
      </c>
      <c r="AE13" s="45"/>
    </row>
    <row r="14" spans="1:31">
      <c r="A14" t="str">
        <f t="shared" si="0"/>
        <v>W06000012TFR</v>
      </c>
      <c r="B14" t="str">
        <f>VLOOKUP(D14, Lookups!B:D,3,FALSE)</f>
        <v>W06000012</v>
      </c>
      <c r="C14">
        <v>10</v>
      </c>
      <c r="D14" s="43" t="s">
        <v>52</v>
      </c>
      <c r="E14" t="s">
        <v>76</v>
      </c>
      <c r="F14" s="45">
        <v>1.8065078182682883</v>
      </c>
      <c r="G14" s="45">
        <v>1.8013796807157136</v>
      </c>
      <c r="H14" s="45">
        <v>1.8035253130949291</v>
      </c>
      <c r="I14" s="45">
        <v>1.8079659448806533</v>
      </c>
      <c r="J14" s="45">
        <v>1.8187336555328322</v>
      </c>
      <c r="K14" s="45">
        <v>1.8332092040100796</v>
      </c>
      <c r="L14" s="45">
        <v>1.8496596446297655</v>
      </c>
      <c r="M14" s="45">
        <v>1.868847488749992</v>
      </c>
      <c r="N14" s="45">
        <v>1.8821034551376092</v>
      </c>
      <c r="O14" s="45">
        <v>1.8891272906606567</v>
      </c>
      <c r="P14" s="45">
        <v>1.8930833686507298</v>
      </c>
      <c r="Q14" s="45">
        <v>1.8937721574674382</v>
      </c>
      <c r="R14" s="45">
        <v>1.8932118055228881</v>
      </c>
      <c r="S14" s="45">
        <v>1.8931447105655708</v>
      </c>
      <c r="T14" s="45">
        <v>1.8936437665971193</v>
      </c>
      <c r="U14" s="45">
        <v>1.8945274207113785</v>
      </c>
      <c r="V14" s="45">
        <v>1.8963843032361476</v>
      </c>
      <c r="W14" s="45">
        <v>1.8983595190247609</v>
      </c>
      <c r="X14" s="45">
        <v>1.9000307924559237</v>
      </c>
      <c r="Y14" s="45">
        <v>1.9006439217401097</v>
      </c>
      <c r="Z14" s="45">
        <v>1.9008459131602191</v>
      </c>
      <c r="AA14" s="45">
        <v>1.9009769796361133</v>
      </c>
      <c r="AB14" s="45">
        <v>1.9012795597337577</v>
      </c>
      <c r="AC14" s="45">
        <v>1.9013677344360664</v>
      </c>
      <c r="AD14" s="45">
        <v>1.9013640091208015</v>
      </c>
      <c r="AE14" s="45"/>
    </row>
    <row r="15" spans="1:31">
      <c r="A15" t="str">
        <f t="shared" si="0"/>
        <v>W06000013TFR</v>
      </c>
      <c r="B15" t="str">
        <f>VLOOKUP(D15, Lookups!B:D,3,FALSE)</f>
        <v>W06000013</v>
      </c>
      <c r="C15">
        <v>10</v>
      </c>
      <c r="D15" s="43" t="s">
        <v>53</v>
      </c>
      <c r="E15" t="s">
        <v>76</v>
      </c>
      <c r="F15" s="45">
        <v>1.8611207298249521</v>
      </c>
      <c r="G15" s="45">
        <v>1.8570550203967771</v>
      </c>
      <c r="H15" s="45">
        <v>1.8599762345847202</v>
      </c>
      <c r="I15" s="45">
        <v>1.8651320727335892</v>
      </c>
      <c r="J15" s="45">
        <v>1.8767358650503849</v>
      </c>
      <c r="K15" s="45">
        <v>1.8919414134990902</v>
      </c>
      <c r="L15" s="45">
        <v>1.9090071381773024</v>
      </c>
      <c r="M15" s="45">
        <v>1.9288754819362199</v>
      </c>
      <c r="N15" s="45">
        <v>1.9426387798914804</v>
      </c>
      <c r="O15" s="45">
        <v>1.9499400366512947</v>
      </c>
      <c r="P15" s="45">
        <v>1.9541500956643316</v>
      </c>
      <c r="Q15" s="45">
        <v>1.9550187008200266</v>
      </c>
      <c r="R15" s="45">
        <v>1.9545757263370551</v>
      </c>
      <c r="S15" s="45">
        <v>1.9546283109288023</v>
      </c>
      <c r="T15" s="45">
        <v>1.9552920142216352</v>
      </c>
      <c r="U15" s="45">
        <v>1.9563472874415377</v>
      </c>
      <c r="V15" s="45">
        <v>1.9584020212294329</v>
      </c>
      <c r="W15" s="45">
        <v>1.9605324578789409</v>
      </c>
      <c r="X15" s="45">
        <v>1.9622953464153883</v>
      </c>
      <c r="Y15" s="45">
        <v>1.9629756052945284</v>
      </c>
      <c r="Z15" s="45">
        <v>1.9632080945329387</v>
      </c>
      <c r="AA15" s="45">
        <v>1.9633758278810498</v>
      </c>
      <c r="AB15" s="45">
        <v>1.9637220637890205</v>
      </c>
      <c r="AC15" s="45">
        <v>1.9638057963240971</v>
      </c>
      <c r="AD15" s="45">
        <v>1.9637987027126949</v>
      </c>
      <c r="AE15" s="45"/>
    </row>
    <row r="16" spans="1:31">
      <c r="A16" t="str">
        <f t="shared" si="0"/>
        <v>W06000014TFR</v>
      </c>
      <c r="B16" t="str">
        <f>VLOOKUP(D16, Lookups!B:D,3,FALSE)</f>
        <v>W06000014</v>
      </c>
      <c r="C16">
        <v>10</v>
      </c>
      <c r="D16" s="43" t="s">
        <v>54</v>
      </c>
      <c r="E16" t="s">
        <v>76</v>
      </c>
      <c r="F16" s="45">
        <v>1.8718680074855372</v>
      </c>
      <c r="G16" s="45">
        <v>1.8714950956484135</v>
      </c>
      <c r="H16" s="45">
        <v>1.8770566813813263</v>
      </c>
      <c r="I16" s="45">
        <v>1.8843612993551599</v>
      </c>
      <c r="J16" s="45">
        <v>1.8978551642583712</v>
      </c>
      <c r="K16" s="45">
        <v>1.9144421963298417</v>
      </c>
      <c r="L16" s="45">
        <v>1.9325057169657751</v>
      </c>
      <c r="M16" s="45">
        <v>1.9533208533381563</v>
      </c>
      <c r="N16" s="45">
        <v>1.9680461651441503</v>
      </c>
      <c r="O16" s="45">
        <v>1.9760779612498156</v>
      </c>
      <c r="P16" s="45">
        <v>1.981065402287554</v>
      </c>
      <c r="Q16" s="45">
        <v>1.9826830814417638</v>
      </c>
      <c r="R16" s="45">
        <v>1.9828158518956047</v>
      </c>
      <c r="S16" s="45">
        <v>1.9832841340689651</v>
      </c>
      <c r="T16" s="45">
        <v>1.9843993465856766</v>
      </c>
      <c r="U16" s="45">
        <v>1.9858220235064317</v>
      </c>
      <c r="V16" s="45">
        <v>1.9882578403418314</v>
      </c>
      <c r="W16" s="45">
        <v>1.9906628814213745</v>
      </c>
      <c r="X16" s="45">
        <v>1.9925456095971257</v>
      </c>
      <c r="Y16" s="45">
        <v>1.9933728340960071</v>
      </c>
      <c r="Z16" s="45">
        <v>1.993649441810343</v>
      </c>
      <c r="AA16" s="45">
        <v>1.9938636819908637</v>
      </c>
      <c r="AB16" s="45">
        <v>1.9942616428766449</v>
      </c>
      <c r="AC16" s="45">
        <v>1.994326255467548</v>
      </c>
      <c r="AD16" s="45">
        <v>1.9943076424696706</v>
      </c>
      <c r="AE16" s="45"/>
    </row>
    <row r="17" spans="1:31">
      <c r="A17" t="str">
        <f t="shared" si="0"/>
        <v>W06000016TFR</v>
      </c>
      <c r="B17" t="str">
        <f>VLOOKUP(D17, Lookups!B:D,3,FALSE)</f>
        <v>W06000016</v>
      </c>
      <c r="C17">
        <v>10</v>
      </c>
      <c r="D17" s="43" t="s">
        <v>55</v>
      </c>
      <c r="E17" t="s">
        <v>76</v>
      </c>
      <c r="F17" s="45">
        <v>1.8093496165953611</v>
      </c>
      <c r="G17" s="45">
        <v>1.8042489541389093</v>
      </c>
      <c r="H17" s="45">
        <v>1.8065104527018745</v>
      </c>
      <c r="I17" s="45">
        <v>1.8110082027351999</v>
      </c>
      <c r="J17" s="45">
        <v>1.8218093868709921</v>
      </c>
      <c r="K17" s="45">
        <v>1.8362945326611595</v>
      </c>
      <c r="L17" s="45">
        <v>1.8526971330674367</v>
      </c>
      <c r="M17" s="45">
        <v>1.8718069022707915</v>
      </c>
      <c r="N17" s="45">
        <v>1.8850231579368726</v>
      </c>
      <c r="O17" s="45">
        <v>1.8920613762067804</v>
      </c>
      <c r="P17" s="45">
        <v>1.896030923094659</v>
      </c>
      <c r="Q17" s="45">
        <v>1.8967474284507002</v>
      </c>
      <c r="R17" s="45">
        <v>1.8962204556663937</v>
      </c>
      <c r="S17" s="45">
        <v>1.8962128052806837</v>
      </c>
      <c r="T17" s="45">
        <v>1.8967622963891038</v>
      </c>
      <c r="U17" s="45">
        <v>1.8976905696235391</v>
      </c>
      <c r="V17" s="45">
        <v>1.8995834911479839</v>
      </c>
      <c r="W17" s="45">
        <v>1.9015678994301002</v>
      </c>
      <c r="X17" s="45">
        <v>1.9032114177444783</v>
      </c>
      <c r="Y17" s="45">
        <v>1.9038113404663695</v>
      </c>
      <c r="Z17" s="45">
        <v>1.9040162034553967</v>
      </c>
      <c r="AA17" s="45">
        <v>1.9041421990120748</v>
      </c>
      <c r="AB17" s="45">
        <v>1.9044572498220884</v>
      </c>
      <c r="AC17" s="45">
        <v>1.904556834716248</v>
      </c>
      <c r="AD17" s="45">
        <v>1.9045448026150398</v>
      </c>
      <c r="AE17" s="45"/>
    </row>
    <row r="18" spans="1:31">
      <c r="A18" t="str">
        <f t="shared" si="0"/>
        <v>W06000024TFR</v>
      </c>
      <c r="B18" t="str">
        <f>VLOOKUP(D18, Lookups!B:D,3,FALSE)</f>
        <v>W06000024</v>
      </c>
      <c r="C18">
        <v>10</v>
      </c>
      <c r="D18" s="43" t="s">
        <v>56</v>
      </c>
      <c r="E18" t="s">
        <v>76</v>
      </c>
      <c r="F18" s="45">
        <v>1.7596159179587754</v>
      </c>
      <c r="G18" s="45">
        <v>1.7521330109455808</v>
      </c>
      <c r="H18" s="45">
        <v>1.7527305870664187</v>
      </c>
      <c r="I18" s="45">
        <v>1.7559645553745751</v>
      </c>
      <c r="J18" s="45">
        <v>1.7656641850723886</v>
      </c>
      <c r="K18" s="45">
        <v>1.779206182800348</v>
      </c>
      <c r="L18" s="45">
        <v>1.7947743530309408</v>
      </c>
      <c r="M18" s="45">
        <v>1.8130152042244962</v>
      </c>
      <c r="N18" s="45">
        <v>1.8254951855460422</v>
      </c>
      <c r="O18" s="45">
        <v>1.8319900324575349</v>
      </c>
      <c r="P18" s="45">
        <v>1.8355378026121349</v>
      </c>
      <c r="Q18" s="45">
        <v>1.8359471782682271</v>
      </c>
      <c r="R18" s="45">
        <v>1.8351740529232885</v>
      </c>
      <c r="S18" s="45">
        <v>1.8349886858735311</v>
      </c>
      <c r="T18" s="45">
        <v>1.8353351082784746</v>
      </c>
      <c r="U18" s="45">
        <v>1.8361063979617993</v>
      </c>
      <c r="V18" s="45">
        <v>1.8378137331476065</v>
      </c>
      <c r="W18" s="45">
        <v>1.839657538914661</v>
      </c>
      <c r="X18" s="45">
        <v>1.8412351475480586</v>
      </c>
      <c r="Y18" s="45">
        <v>1.8417657220952655</v>
      </c>
      <c r="Z18" s="45">
        <v>1.8419311460457533</v>
      </c>
      <c r="AA18" s="45">
        <v>1.8420471927499027</v>
      </c>
      <c r="AB18" s="45">
        <v>1.8423288974635672</v>
      </c>
      <c r="AC18" s="45">
        <v>1.842416526551357</v>
      </c>
      <c r="AD18" s="45">
        <v>1.8424079972948209</v>
      </c>
      <c r="AE18" s="45"/>
    </row>
    <row r="19" spans="1:31">
      <c r="A19" t="str">
        <f t="shared" si="0"/>
        <v>W06000018TFR</v>
      </c>
      <c r="B19" t="str">
        <f>VLOOKUP(D19, Lookups!B:D,3,FALSE)</f>
        <v>W06000018</v>
      </c>
      <c r="C19">
        <v>10</v>
      </c>
      <c r="D19" s="43" t="s">
        <v>57</v>
      </c>
      <c r="E19" t="s">
        <v>76</v>
      </c>
      <c r="F19" s="45">
        <v>1.8416539131371115</v>
      </c>
      <c r="G19" s="45">
        <v>1.8366813050525699</v>
      </c>
      <c r="H19" s="45">
        <v>1.8389408477787472</v>
      </c>
      <c r="I19" s="45">
        <v>1.8434667026337401</v>
      </c>
      <c r="J19" s="45">
        <v>1.8544243180197042</v>
      </c>
      <c r="K19" s="45">
        <v>1.8691683418825666</v>
      </c>
      <c r="L19" s="45">
        <v>1.8859095184201651</v>
      </c>
      <c r="M19" s="45">
        <v>1.9054194821282184</v>
      </c>
      <c r="N19" s="45">
        <v>1.9188751372452824</v>
      </c>
      <c r="O19" s="45">
        <v>1.9259866688212561</v>
      </c>
      <c r="P19" s="45">
        <v>1.9300373546258613</v>
      </c>
      <c r="Q19" s="45">
        <v>1.9308124185235591</v>
      </c>
      <c r="R19" s="45">
        <v>1.9303089471156776</v>
      </c>
      <c r="S19" s="45">
        <v>1.9303006106091276</v>
      </c>
      <c r="T19" s="45">
        <v>1.9308720796928205</v>
      </c>
      <c r="U19" s="45">
        <v>1.9318278753412856</v>
      </c>
      <c r="V19" s="45">
        <v>1.9337509717779588</v>
      </c>
      <c r="W19" s="45">
        <v>1.9357901017014825</v>
      </c>
      <c r="X19" s="45">
        <v>1.9374858840235334</v>
      </c>
      <c r="Y19" s="45">
        <v>1.938094145785173</v>
      </c>
      <c r="Z19" s="45">
        <v>1.9382887914574118</v>
      </c>
      <c r="AA19" s="45">
        <v>1.9384163626225845</v>
      </c>
      <c r="AB19" s="45">
        <v>1.9387397313239596</v>
      </c>
      <c r="AC19" s="45">
        <v>1.9388416921082279</v>
      </c>
      <c r="AD19" s="45">
        <v>1.9388225511652644</v>
      </c>
      <c r="AE19" s="45"/>
    </row>
    <row r="20" spans="1:31">
      <c r="A20" t="str">
        <f t="shared" si="0"/>
        <v>W06000019TFR</v>
      </c>
      <c r="B20" t="str">
        <f>VLOOKUP(D20, Lookups!B:D,3,FALSE)</f>
        <v>W06000019</v>
      </c>
      <c r="C20">
        <v>10</v>
      </c>
      <c r="D20" s="43" t="s">
        <v>58</v>
      </c>
      <c r="E20" t="s">
        <v>76</v>
      </c>
      <c r="F20" s="45">
        <v>1.7797183117776205</v>
      </c>
      <c r="G20" s="45">
        <v>1.7731085038683125</v>
      </c>
      <c r="H20" s="45">
        <v>1.7739595006162561</v>
      </c>
      <c r="I20" s="45">
        <v>1.7773527677522618</v>
      </c>
      <c r="J20" s="45">
        <v>1.7872119758877687</v>
      </c>
      <c r="K20" s="45">
        <v>1.8009339429244633</v>
      </c>
      <c r="L20" s="45">
        <v>1.8167102554611416</v>
      </c>
      <c r="M20" s="45">
        <v>1.8351871237192097</v>
      </c>
      <c r="N20" s="45">
        <v>1.8477796127770565</v>
      </c>
      <c r="O20" s="45">
        <v>1.8542794750074161</v>
      </c>
      <c r="P20" s="45">
        <v>1.8578676038058055</v>
      </c>
      <c r="Q20" s="45">
        <v>1.8583286891102855</v>
      </c>
      <c r="R20" s="45">
        <v>1.8575969499150746</v>
      </c>
      <c r="S20" s="45">
        <v>1.8574366997297813</v>
      </c>
      <c r="T20" s="45">
        <v>1.8578357585541241</v>
      </c>
      <c r="U20" s="45">
        <v>1.8586577000676217</v>
      </c>
      <c r="V20" s="45">
        <v>1.8604039935322099</v>
      </c>
      <c r="W20" s="45">
        <v>1.8622972446479118</v>
      </c>
      <c r="X20" s="45">
        <v>1.8639135937023439</v>
      </c>
      <c r="Y20" s="45">
        <v>1.8644517140397019</v>
      </c>
      <c r="Z20" s="45">
        <v>1.8646177643413635</v>
      </c>
      <c r="AA20" s="45">
        <v>1.864740605689488</v>
      </c>
      <c r="AB20" s="45">
        <v>1.8650455139103748</v>
      </c>
      <c r="AC20" s="45">
        <v>1.8651437317250998</v>
      </c>
      <c r="AD20" s="45">
        <v>1.8651250025860995</v>
      </c>
      <c r="AE20" s="45"/>
    </row>
    <row r="21" spans="1:31">
      <c r="A21" t="str">
        <f t="shared" si="0"/>
        <v>W06000020TFR</v>
      </c>
      <c r="B21" t="str">
        <f>VLOOKUP(D21, Lookups!B:D,3,FALSE)</f>
        <v>W06000020</v>
      </c>
      <c r="C21">
        <v>10</v>
      </c>
      <c r="D21" s="43" t="s">
        <v>59</v>
      </c>
      <c r="E21" t="s">
        <v>76</v>
      </c>
      <c r="F21" s="45">
        <v>1.8716385317343005</v>
      </c>
      <c r="G21" s="45">
        <v>1.8663657841295882</v>
      </c>
      <c r="H21" s="45">
        <v>1.8684297191655868</v>
      </c>
      <c r="I21" s="45">
        <v>1.8728442052738117</v>
      </c>
      <c r="J21" s="45">
        <v>1.8838266359744502</v>
      </c>
      <c r="K21" s="45">
        <v>1.8986976902324131</v>
      </c>
      <c r="L21" s="45">
        <v>1.9156368142189619</v>
      </c>
      <c r="M21" s="45">
        <v>1.9354037226656235</v>
      </c>
      <c r="N21" s="45">
        <v>1.9489941814765248</v>
      </c>
      <c r="O21" s="45">
        <v>1.9561347509829181</v>
      </c>
      <c r="P21" s="45">
        <v>1.9601787357705365</v>
      </c>
      <c r="Q21" s="45">
        <v>1.9609022436585559</v>
      </c>
      <c r="R21" s="45">
        <v>1.9603404555206776</v>
      </c>
      <c r="S21" s="45">
        <v>1.9602898060167413</v>
      </c>
      <c r="T21" s="45">
        <v>1.9608331888080497</v>
      </c>
      <c r="U21" s="45">
        <v>1.9617781713844746</v>
      </c>
      <c r="V21" s="45">
        <v>1.9637036982031528</v>
      </c>
      <c r="W21" s="45">
        <v>1.9657615125833361</v>
      </c>
      <c r="X21" s="45">
        <v>1.9674871229364661</v>
      </c>
      <c r="Y21" s="45">
        <v>1.9680973755664999</v>
      </c>
      <c r="Z21" s="45">
        <v>1.9682912345602712</v>
      </c>
      <c r="AA21" s="45">
        <v>1.9684214231956545</v>
      </c>
      <c r="AB21" s="45">
        <v>1.9687482265634662</v>
      </c>
      <c r="AC21" s="45">
        <v>1.9688514714484222</v>
      </c>
      <c r="AD21" s="45">
        <v>1.9688331341014431</v>
      </c>
      <c r="AE21" s="45"/>
    </row>
    <row r="22" spans="1:31">
      <c r="A22" t="str">
        <f t="shared" si="0"/>
        <v>W06000021TFR</v>
      </c>
      <c r="B22" t="str">
        <f>VLOOKUP(D22, Lookups!B:D,3,FALSE)</f>
        <v>W06000021</v>
      </c>
      <c r="C22">
        <v>10</v>
      </c>
      <c r="D22" s="43" t="s">
        <v>60</v>
      </c>
      <c r="E22" t="s">
        <v>76</v>
      </c>
      <c r="F22" s="45">
        <v>1.747984771617336</v>
      </c>
      <c r="G22" s="45">
        <v>1.7512945158197288</v>
      </c>
      <c r="H22" s="45">
        <v>1.7587589254350411</v>
      </c>
      <c r="I22" s="45">
        <v>1.7672716558582986</v>
      </c>
      <c r="J22" s="45">
        <v>1.7811152961980656</v>
      </c>
      <c r="K22" s="45">
        <v>1.7974252567647684</v>
      </c>
      <c r="L22" s="45">
        <v>1.8149057269099025</v>
      </c>
      <c r="M22" s="45">
        <v>1.8349649938185244</v>
      </c>
      <c r="N22" s="45">
        <v>1.8493195531014242</v>
      </c>
      <c r="O22" s="45">
        <v>1.8573067385230233</v>
      </c>
      <c r="P22" s="45">
        <v>1.8623891194008886</v>
      </c>
      <c r="Q22" s="45">
        <v>1.86424315511924</v>
      </c>
      <c r="R22" s="45">
        <v>1.8646782994955176</v>
      </c>
      <c r="S22" s="45">
        <v>1.8652783210962125</v>
      </c>
      <c r="T22" s="45">
        <v>1.8665232024949494</v>
      </c>
      <c r="U22" s="45">
        <v>1.8679978534587396</v>
      </c>
      <c r="V22" s="45">
        <v>1.8704500945004898</v>
      </c>
      <c r="W22" s="45">
        <v>1.8728299014667658</v>
      </c>
      <c r="X22" s="45">
        <v>1.8746761431567474</v>
      </c>
      <c r="Y22" s="45">
        <v>1.8755680509204915</v>
      </c>
      <c r="Z22" s="45">
        <v>1.8758891772955262</v>
      </c>
      <c r="AA22" s="45">
        <v>1.87612305322888</v>
      </c>
      <c r="AB22" s="45">
        <v>1.8765176696555186</v>
      </c>
      <c r="AC22" s="45">
        <v>1.8765644918398614</v>
      </c>
      <c r="AD22" s="45">
        <v>1.8765647797196263</v>
      </c>
      <c r="AE22" s="45"/>
    </row>
    <row r="23" spans="1:31">
      <c r="A23" t="str">
        <f t="shared" si="0"/>
        <v>W06000022TFR</v>
      </c>
      <c r="B23" t="str">
        <f>VLOOKUP(D23, Lookups!B:D,3,FALSE)</f>
        <v>W06000022</v>
      </c>
      <c r="C23">
        <v>10</v>
      </c>
      <c r="D23" s="43" t="s">
        <v>61</v>
      </c>
      <c r="E23" t="s">
        <v>76</v>
      </c>
      <c r="F23" s="45">
        <v>1.8895417101243654</v>
      </c>
      <c r="G23" s="45">
        <v>1.8883831898340231</v>
      </c>
      <c r="H23" s="45">
        <v>1.8933342001996472</v>
      </c>
      <c r="I23" s="45">
        <v>1.9000847656190847</v>
      </c>
      <c r="J23" s="45">
        <v>1.9130606826201164</v>
      </c>
      <c r="K23" s="45">
        <v>1.9293044876423762</v>
      </c>
      <c r="L23" s="45">
        <v>1.9471730329030255</v>
      </c>
      <c r="M23" s="45">
        <v>1.9678480715552014</v>
      </c>
      <c r="N23" s="45">
        <v>1.9823584233304474</v>
      </c>
      <c r="O23" s="45">
        <v>1.990222342814387</v>
      </c>
      <c r="P23" s="45">
        <v>1.9949495035617195</v>
      </c>
      <c r="Q23" s="45">
        <v>1.9962585929868144</v>
      </c>
      <c r="R23" s="45">
        <v>1.9961682628407311</v>
      </c>
      <c r="S23" s="45">
        <v>1.996472860773931</v>
      </c>
      <c r="T23" s="45">
        <v>1.997422827379514</v>
      </c>
      <c r="U23" s="45">
        <v>1.9987114067457044</v>
      </c>
      <c r="V23" s="45">
        <v>2.0010245717766315</v>
      </c>
      <c r="W23" s="45">
        <v>2.0033430574926441</v>
      </c>
      <c r="X23" s="45">
        <v>2.0051942153048676</v>
      </c>
      <c r="Y23" s="45">
        <v>2.0059796986521574</v>
      </c>
      <c r="Z23" s="45">
        <v>2.006259795005406</v>
      </c>
      <c r="AA23" s="45">
        <v>2.0064585974581091</v>
      </c>
      <c r="AB23" s="45">
        <v>2.0068455530757805</v>
      </c>
      <c r="AC23" s="45">
        <v>2.0069244086667894</v>
      </c>
      <c r="AD23" s="45">
        <v>2.0069158348446194</v>
      </c>
      <c r="AE23" s="45"/>
    </row>
    <row r="24" spans="1:31">
      <c r="A24" t="str">
        <f t="shared" si="0"/>
        <v>W06000015TFR</v>
      </c>
      <c r="B24" t="str">
        <f>VLOOKUP(D24, Lookups!B:D,3,FALSE)</f>
        <v>W06000015</v>
      </c>
      <c r="C24">
        <v>10</v>
      </c>
      <c r="D24" s="43" t="s">
        <v>62</v>
      </c>
      <c r="E24" t="s">
        <v>76</v>
      </c>
      <c r="F24" s="45">
        <v>1.6279933705449547</v>
      </c>
      <c r="G24" s="45">
        <v>1.6327372464326986</v>
      </c>
      <c r="H24" s="45">
        <v>1.6412141935339535</v>
      </c>
      <c r="I24" s="45">
        <v>1.6505150607081631</v>
      </c>
      <c r="J24" s="45">
        <v>1.664684356173499</v>
      </c>
      <c r="K24" s="45">
        <v>1.6806760527772888</v>
      </c>
      <c r="L24" s="45">
        <v>1.6973364080145685</v>
      </c>
      <c r="M24" s="45">
        <v>1.7163304216000286</v>
      </c>
      <c r="N24" s="45">
        <v>1.7301524407584308</v>
      </c>
      <c r="O24" s="45">
        <v>1.7380104743741154</v>
      </c>
      <c r="P24" s="45">
        <v>1.7431502595758335</v>
      </c>
      <c r="Q24" s="45">
        <v>1.7452354598273279</v>
      </c>
      <c r="R24" s="45">
        <v>1.7459105957878227</v>
      </c>
      <c r="S24" s="45">
        <v>1.7467476456885911</v>
      </c>
      <c r="T24" s="45">
        <v>1.7481987991624908</v>
      </c>
      <c r="U24" s="45">
        <v>1.7498382061795563</v>
      </c>
      <c r="V24" s="45">
        <v>1.7524209893765961</v>
      </c>
      <c r="W24" s="45">
        <v>1.7548011119798106</v>
      </c>
      <c r="X24" s="45">
        <v>1.7565687469238191</v>
      </c>
      <c r="Y24" s="45">
        <v>1.7575129368848772</v>
      </c>
      <c r="Z24" s="45">
        <v>1.7578742557248166</v>
      </c>
      <c r="AA24" s="45">
        <v>1.7581509556678097</v>
      </c>
      <c r="AB24" s="45">
        <v>1.7585636190102891</v>
      </c>
      <c r="AC24" s="45">
        <v>1.7585817220426909</v>
      </c>
      <c r="AD24" s="45">
        <v>1.7585884197852359</v>
      </c>
      <c r="AE24" s="45"/>
    </row>
    <row r="25" spans="1:31">
      <c r="A25" t="str">
        <f t="shared" si="0"/>
        <v>W06000001EOLB</v>
      </c>
      <c r="B25" t="str">
        <f>VLOOKUP(D25, Lookups!B:D,3,FALSE)</f>
        <v>W06000001</v>
      </c>
      <c r="C25">
        <v>22</v>
      </c>
      <c r="D25" s="43" t="s">
        <v>41</v>
      </c>
      <c r="E25" t="s">
        <v>77</v>
      </c>
      <c r="F25" s="45">
        <v>81.222562627688546</v>
      </c>
      <c r="G25" s="45">
        <v>81.576032673026774</v>
      </c>
      <c r="H25" s="45">
        <v>81.818084793303115</v>
      </c>
      <c r="I25" s="45">
        <v>82.063893439991475</v>
      </c>
      <c r="J25" s="45">
        <v>82.31639794436083</v>
      </c>
      <c r="K25" s="45">
        <v>82.552419332711153</v>
      </c>
      <c r="L25" s="45">
        <v>82.796487283928172</v>
      </c>
      <c r="M25" s="45">
        <v>83.03194606226495</v>
      </c>
      <c r="N25" s="45">
        <v>83.281216778611466</v>
      </c>
      <c r="O25" s="45">
        <v>83.513431326614239</v>
      </c>
      <c r="P25" s="45">
        <v>83.73861093355525</v>
      </c>
      <c r="Q25" s="45">
        <v>83.965280635434794</v>
      </c>
      <c r="R25" s="45">
        <v>84.169818655337735</v>
      </c>
      <c r="S25" s="45">
        <v>84.360974916073914</v>
      </c>
      <c r="T25" s="45">
        <v>84.566371980887752</v>
      </c>
      <c r="U25" s="45">
        <v>84.757918010519305</v>
      </c>
      <c r="V25" s="45">
        <v>84.941709041435317</v>
      </c>
      <c r="W25" s="45">
        <v>85.115298589577421</v>
      </c>
      <c r="X25" s="45">
        <v>85.294956779166696</v>
      </c>
      <c r="Y25" s="45">
        <v>85.465534135797881</v>
      </c>
      <c r="Z25" s="45">
        <v>85.632391614836394</v>
      </c>
      <c r="AA25" s="45">
        <v>85.785270821690105</v>
      </c>
      <c r="AB25" s="45">
        <v>85.917055814383446</v>
      </c>
      <c r="AC25" s="45">
        <v>86.083445036682292</v>
      </c>
      <c r="AD25" s="45">
        <v>86.226809061731942</v>
      </c>
      <c r="AE25" s="45"/>
    </row>
    <row r="26" spans="1:31">
      <c r="A26" t="str">
        <f t="shared" si="0"/>
        <v>W06000002EOLB</v>
      </c>
      <c r="B26" t="str">
        <f>VLOOKUP(D26, Lookups!B:D,3,FALSE)</f>
        <v>W06000002</v>
      </c>
      <c r="C26">
        <v>22</v>
      </c>
      <c r="D26" s="43" t="s">
        <v>42</v>
      </c>
      <c r="E26" t="s">
        <v>77</v>
      </c>
      <c r="F26" s="45">
        <v>82.692573638494963</v>
      </c>
      <c r="G26" s="45">
        <v>83.00949938462476</v>
      </c>
      <c r="H26" s="45">
        <v>83.23682922681779</v>
      </c>
      <c r="I26" s="45">
        <v>83.475614023182672</v>
      </c>
      <c r="J26" s="45">
        <v>83.699724616270132</v>
      </c>
      <c r="K26" s="45">
        <v>83.929417712268688</v>
      </c>
      <c r="L26" s="45">
        <v>84.166271858566574</v>
      </c>
      <c r="M26" s="45">
        <v>84.405507930269152</v>
      </c>
      <c r="N26" s="45">
        <v>84.63501167179119</v>
      </c>
      <c r="O26" s="45">
        <v>84.866471158977205</v>
      </c>
      <c r="P26" s="45">
        <v>85.082923536113682</v>
      </c>
      <c r="Q26" s="45">
        <v>85.29634160908283</v>
      </c>
      <c r="R26" s="45">
        <v>85.504412066032558</v>
      </c>
      <c r="S26" s="45">
        <v>85.705924894518063</v>
      </c>
      <c r="T26" s="45">
        <v>85.896104837620797</v>
      </c>
      <c r="U26" s="45">
        <v>86.088285700919698</v>
      </c>
      <c r="V26" s="45">
        <v>86.265150744015529</v>
      </c>
      <c r="W26" s="45">
        <v>86.43388327198987</v>
      </c>
      <c r="X26" s="45">
        <v>86.604684418914189</v>
      </c>
      <c r="Y26" s="45">
        <v>86.777814530843798</v>
      </c>
      <c r="Z26" s="45">
        <v>86.940481071956029</v>
      </c>
      <c r="AA26" s="45">
        <v>87.084273431462549</v>
      </c>
      <c r="AB26" s="45">
        <v>87.213064723652636</v>
      </c>
      <c r="AC26" s="45">
        <v>87.368909442150851</v>
      </c>
      <c r="AD26" s="45">
        <v>87.507325442943085</v>
      </c>
      <c r="AE26" s="45"/>
    </row>
    <row r="27" spans="1:31">
      <c r="A27" t="str">
        <f t="shared" si="0"/>
        <v>W06000003EOLB</v>
      </c>
      <c r="B27" t="str">
        <f>VLOOKUP(D27, Lookups!B:D,3,FALSE)</f>
        <v>W06000003</v>
      </c>
      <c r="C27">
        <v>22</v>
      </c>
      <c r="D27" s="43" t="s">
        <v>43</v>
      </c>
      <c r="E27" t="s">
        <v>77</v>
      </c>
      <c r="F27" s="45">
        <v>81.517028921052528</v>
      </c>
      <c r="G27" s="45">
        <v>81.839342278547718</v>
      </c>
      <c r="H27" s="45">
        <v>82.100214828056778</v>
      </c>
      <c r="I27" s="45">
        <v>82.346620096729239</v>
      </c>
      <c r="J27" s="45">
        <v>82.577790684758938</v>
      </c>
      <c r="K27" s="45">
        <v>82.815657260835906</v>
      </c>
      <c r="L27" s="45">
        <v>83.058789530070683</v>
      </c>
      <c r="M27" s="45">
        <v>83.298825935331422</v>
      </c>
      <c r="N27" s="45">
        <v>83.538342034643165</v>
      </c>
      <c r="O27" s="45">
        <v>83.772588553539507</v>
      </c>
      <c r="P27" s="45">
        <v>83.994844854918696</v>
      </c>
      <c r="Q27" s="45">
        <v>84.218039293902351</v>
      </c>
      <c r="R27" s="45">
        <v>84.430866542400793</v>
      </c>
      <c r="S27" s="45">
        <v>84.639927320919995</v>
      </c>
      <c r="T27" s="45">
        <v>84.842817777122775</v>
      </c>
      <c r="U27" s="45">
        <v>85.032738176664949</v>
      </c>
      <c r="V27" s="45">
        <v>85.221682401857649</v>
      </c>
      <c r="W27" s="45">
        <v>85.396310430979398</v>
      </c>
      <c r="X27" s="45">
        <v>85.574093307781851</v>
      </c>
      <c r="Y27" s="45">
        <v>85.752261473836199</v>
      </c>
      <c r="Z27" s="45">
        <v>85.921008617206411</v>
      </c>
      <c r="AA27" s="45">
        <v>86.069362752664702</v>
      </c>
      <c r="AB27" s="45">
        <v>86.20352269420782</v>
      </c>
      <c r="AC27" s="45">
        <v>86.369291470377803</v>
      </c>
      <c r="AD27" s="45">
        <v>86.509160099643253</v>
      </c>
      <c r="AE27" s="45"/>
    </row>
    <row r="28" spans="1:31">
      <c r="A28" t="str">
        <f t="shared" si="0"/>
        <v>W06000004EOLB</v>
      </c>
      <c r="B28" t="str">
        <f>VLOOKUP(D28, Lookups!B:D,3,FALSE)</f>
        <v>W06000004</v>
      </c>
      <c r="C28">
        <v>22</v>
      </c>
      <c r="D28" s="43" t="s">
        <v>44</v>
      </c>
      <c r="E28" t="s">
        <v>77</v>
      </c>
      <c r="F28" s="45">
        <v>79.72522527596972</v>
      </c>
      <c r="G28" s="45">
        <v>80.056684700835874</v>
      </c>
      <c r="H28" s="45">
        <v>80.30074443553751</v>
      </c>
      <c r="I28" s="45">
        <v>80.537183586415011</v>
      </c>
      <c r="J28" s="45">
        <v>80.781970062735766</v>
      </c>
      <c r="K28" s="45">
        <v>81.03136867891385</v>
      </c>
      <c r="L28" s="45">
        <v>81.273666768440521</v>
      </c>
      <c r="M28" s="45">
        <v>81.514070408099656</v>
      </c>
      <c r="N28" s="45">
        <v>81.751994030761992</v>
      </c>
      <c r="O28" s="45">
        <v>81.967519621036928</v>
      </c>
      <c r="P28" s="45">
        <v>82.200374063973726</v>
      </c>
      <c r="Q28" s="45">
        <v>82.411717925360122</v>
      </c>
      <c r="R28" s="45">
        <v>82.624630737122899</v>
      </c>
      <c r="S28" s="45">
        <v>82.82619901828015</v>
      </c>
      <c r="T28" s="45">
        <v>83.02321305517934</v>
      </c>
      <c r="U28" s="45">
        <v>83.215927712293464</v>
      </c>
      <c r="V28" s="45">
        <v>83.399496388420488</v>
      </c>
      <c r="W28" s="45">
        <v>83.575579512082527</v>
      </c>
      <c r="X28" s="45">
        <v>83.752367491657211</v>
      </c>
      <c r="Y28" s="45">
        <v>83.924809944203503</v>
      </c>
      <c r="Z28" s="45">
        <v>84.078866845227466</v>
      </c>
      <c r="AA28" s="45">
        <v>84.22862501113913</v>
      </c>
      <c r="AB28" s="45">
        <v>84.365107104069551</v>
      </c>
      <c r="AC28" s="45">
        <v>84.522892383511206</v>
      </c>
      <c r="AD28" s="45">
        <v>84.666384782623865</v>
      </c>
      <c r="AE28" s="45"/>
    </row>
    <row r="29" spans="1:31">
      <c r="A29" t="str">
        <f t="shared" si="0"/>
        <v>W06000005EOLB</v>
      </c>
      <c r="B29" t="str">
        <f>VLOOKUP(D29, Lookups!B:D,3,FALSE)</f>
        <v>W06000005</v>
      </c>
      <c r="C29">
        <v>22</v>
      </c>
      <c r="D29" s="43" t="s">
        <v>45</v>
      </c>
      <c r="E29" t="s">
        <v>77</v>
      </c>
      <c r="F29" s="45">
        <v>81.888297348338781</v>
      </c>
      <c r="G29" s="45">
        <v>82.231391313768015</v>
      </c>
      <c r="H29" s="45">
        <v>82.482700508340571</v>
      </c>
      <c r="I29" s="45">
        <v>82.732382278309728</v>
      </c>
      <c r="J29" s="45">
        <v>82.966623674807394</v>
      </c>
      <c r="K29" s="45">
        <v>83.211330908419683</v>
      </c>
      <c r="L29" s="45">
        <v>83.46169352633477</v>
      </c>
      <c r="M29" s="45">
        <v>83.714277064772503</v>
      </c>
      <c r="N29" s="45">
        <v>83.954353693174127</v>
      </c>
      <c r="O29" s="45">
        <v>84.197187096395012</v>
      </c>
      <c r="P29" s="45">
        <v>84.423403000481898</v>
      </c>
      <c r="Q29" s="45">
        <v>84.653288168890356</v>
      </c>
      <c r="R29" s="45">
        <v>84.872674024733385</v>
      </c>
      <c r="S29" s="45">
        <v>85.081470781301903</v>
      </c>
      <c r="T29" s="45">
        <v>85.295373508018983</v>
      </c>
      <c r="U29" s="45">
        <v>85.492587111011844</v>
      </c>
      <c r="V29" s="45">
        <v>85.683557672330821</v>
      </c>
      <c r="W29" s="45">
        <v>85.860504371368037</v>
      </c>
      <c r="X29" s="45">
        <v>86.041639210723375</v>
      </c>
      <c r="Y29" s="45">
        <v>86.225957998742174</v>
      </c>
      <c r="Z29" s="45">
        <v>86.391407302223172</v>
      </c>
      <c r="AA29" s="45">
        <v>86.54538406023778</v>
      </c>
      <c r="AB29" s="45">
        <v>86.681545779510273</v>
      </c>
      <c r="AC29" s="45">
        <v>86.850485579924495</v>
      </c>
      <c r="AD29" s="45">
        <v>86.997494250391924</v>
      </c>
      <c r="AE29" s="45"/>
    </row>
    <row r="30" spans="1:31">
      <c r="A30" t="str">
        <f t="shared" si="0"/>
        <v>W06000006EOLB</v>
      </c>
      <c r="B30" t="str">
        <f>VLOOKUP(D30, Lookups!B:D,3,FALSE)</f>
        <v>W06000006</v>
      </c>
      <c r="C30">
        <v>22</v>
      </c>
      <c r="D30" s="43" t="s">
        <v>46</v>
      </c>
      <c r="E30" t="s">
        <v>77</v>
      </c>
      <c r="F30" s="45">
        <v>80.328298368888369</v>
      </c>
      <c r="G30" s="45">
        <v>80.666349452519313</v>
      </c>
      <c r="H30" s="45">
        <v>80.918260507097486</v>
      </c>
      <c r="I30" s="45">
        <v>81.169687824951097</v>
      </c>
      <c r="J30" s="45">
        <v>81.40275410295898</v>
      </c>
      <c r="K30" s="45">
        <v>81.644458683793118</v>
      </c>
      <c r="L30" s="45">
        <v>81.897827102574013</v>
      </c>
      <c r="M30" s="45">
        <v>82.143155385512998</v>
      </c>
      <c r="N30" s="45">
        <v>82.384330396302076</v>
      </c>
      <c r="O30" s="45">
        <v>82.610945089705965</v>
      </c>
      <c r="P30" s="45">
        <v>82.843535756875497</v>
      </c>
      <c r="Q30" s="45">
        <v>83.06116174478278</v>
      </c>
      <c r="R30" s="45">
        <v>83.281913930873927</v>
      </c>
      <c r="S30" s="45">
        <v>83.48436658350613</v>
      </c>
      <c r="T30" s="45">
        <v>83.69054164453938</v>
      </c>
      <c r="U30" s="45">
        <v>83.880516738895082</v>
      </c>
      <c r="V30" s="45">
        <v>84.068657085646635</v>
      </c>
      <c r="W30" s="45">
        <v>84.245588570443346</v>
      </c>
      <c r="X30" s="45">
        <v>84.422283713414657</v>
      </c>
      <c r="Y30" s="45">
        <v>84.593332442310697</v>
      </c>
      <c r="Z30" s="45">
        <v>84.759846716676478</v>
      </c>
      <c r="AA30" s="45">
        <v>84.913951789434435</v>
      </c>
      <c r="AB30" s="45">
        <v>85.046779358810525</v>
      </c>
      <c r="AC30" s="45">
        <v>85.213588188268048</v>
      </c>
      <c r="AD30" s="45">
        <v>85.354686807902723</v>
      </c>
      <c r="AE30" s="45"/>
    </row>
    <row r="31" spans="1:31">
      <c r="A31" t="str">
        <f t="shared" si="0"/>
        <v>W06000023EOLB</v>
      </c>
      <c r="B31" t="str">
        <f>VLOOKUP(D31, Lookups!B:D,3,FALSE)</f>
        <v>W06000023</v>
      </c>
      <c r="C31">
        <v>22</v>
      </c>
      <c r="D31" s="43" t="s">
        <v>47</v>
      </c>
      <c r="E31" t="s">
        <v>77</v>
      </c>
      <c r="F31" s="45">
        <v>82.457824217110229</v>
      </c>
      <c r="G31" s="45">
        <v>82.777821742137164</v>
      </c>
      <c r="H31" s="45">
        <v>83.01906683210278</v>
      </c>
      <c r="I31" s="45">
        <v>83.249980970536583</v>
      </c>
      <c r="J31" s="45">
        <v>83.463908718001619</v>
      </c>
      <c r="K31" s="45">
        <v>83.676647162327882</v>
      </c>
      <c r="L31" s="45">
        <v>83.913839523104969</v>
      </c>
      <c r="M31" s="45">
        <v>84.141754460609206</v>
      </c>
      <c r="N31" s="45">
        <v>84.366237128387723</v>
      </c>
      <c r="O31" s="45">
        <v>84.582579940841512</v>
      </c>
      <c r="P31" s="45">
        <v>84.797003259523407</v>
      </c>
      <c r="Q31" s="45">
        <v>85.001591986625797</v>
      </c>
      <c r="R31" s="45">
        <v>85.200725412316032</v>
      </c>
      <c r="S31" s="45">
        <v>85.384083607406069</v>
      </c>
      <c r="T31" s="45">
        <v>85.57299225036293</v>
      </c>
      <c r="U31" s="45">
        <v>85.756313145295465</v>
      </c>
      <c r="V31" s="45">
        <v>85.926943342642076</v>
      </c>
      <c r="W31" s="45">
        <v>86.086263773034318</v>
      </c>
      <c r="X31" s="45">
        <v>86.253700660211351</v>
      </c>
      <c r="Y31" s="45">
        <v>86.419033702009884</v>
      </c>
      <c r="Z31" s="45">
        <v>86.571501906499918</v>
      </c>
      <c r="AA31" s="45">
        <v>86.711383326337611</v>
      </c>
      <c r="AB31" s="45">
        <v>86.837691403350959</v>
      </c>
      <c r="AC31" s="45">
        <v>86.98877751651797</v>
      </c>
      <c r="AD31" s="45">
        <v>87.119322932505483</v>
      </c>
      <c r="AE31" s="45"/>
    </row>
    <row r="32" spans="1:31">
      <c r="A32" t="str">
        <f t="shared" si="0"/>
        <v>W06000008EOLB</v>
      </c>
      <c r="B32" t="str">
        <f>VLOOKUP(D32, Lookups!B:D,3,FALSE)</f>
        <v>W06000008</v>
      </c>
      <c r="C32">
        <v>22</v>
      </c>
      <c r="D32" s="43" t="s">
        <v>48</v>
      </c>
      <c r="E32" t="s">
        <v>77</v>
      </c>
      <c r="F32" s="45">
        <v>83.239786985403939</v>
      </c>
      <c r="G32" s="45">
        <v>83.584005076469708</v>
      </c>
      <c r="H32" s="45">
        <v>83.81393234290357</v>
      </c>
      <c r="I32" s="45">
        <v>84.048309038452331</v>
      </c>
      <c r="J32" s="45">
        <v>84.251107969172295</v>
      </c>
      <c r="K32" s="45">
        <v>84.47081602313925</v>
      </c>
      <c r="L32" s="45">
        <v>84.699151075142368</v>
      </c>
      <c r="M32" s="45">
        <v>84.937322511212884</v>
      </c>
      <c r="N32" s="45">
        <v>85.160388221731878</v>
      </c>
      <c r="O32" s="45">
        <v>85.387329049820323</v>
      </c>
      <c r="P32" s="45">
        <v>85.588018344686304</v>
      </c>
      <c r="Q32" s="45">
        <v>85.809151870065634</v>
      </c>
      <c r="R32" s="45">
        <v>86.015676983108264</v>
      </c>
      <c r="S32" s="45">
        <v>86.208696055221381</v>
      </c>
      <c r="T32" s="45">
        <v>86.393922109047878</v>
      </c>
      <c r="U32" s="45">
        <v>86.581962549508404</v>
      </c>
      <c r="V32" s="45">
        <v>86.753958776095445</v>
      </c>
      <c r="W32" s="45">
        <v>86.930177693091721</v>
      </c>
      <c r="X32" s="45">
        <v>87.09909680728768</v>
      </c>
      <c r="Y32" s="45">
        <v>87.259257630838619</v>
      </c>
      <c r="Z32" s="45">
        <v>87.415413224293431</v>
      </c>
      <c r="AA32" s="45">
        <v>87.557839952596268</v>
      </c>
      <c r="AB32" s="45">
        <v>87.686281919634283</v>
      </c>
      <c r="AC32" s="45">
        <v>87.840884859196777</v>
      </c>
      <c r="AD32" s="45">
        <v>87.966481065896943</v>
      </c>
      <c r="AE32" s="45"/>
    </row>
    <row r="33" spans="1:31">
      <c r="A33" t="str">
        <f t="shared" si="0"/>
        <v>W06000009EOLB</v>
      </c>
      <c r="B33" t="str">
        <f>VLOOKUP(D33, Lookups!B:D,3,FALSE)</f>
        <v>W06000009</v>
      </c>
      <c r="C33">
        <v>22</v>
      </c>
      <c r="D33" s="43" t="s">
        <v>49</v>
      </c>
      <c r="E33" t="s">
        <v>77</v>
      </c>
      <c r="F33" s="45">
        <v>81.582732306825363</v>
      </c>
      <c r="G33" s="45">
        <v>81.91371197206675</v>
      </c>
      <c r="H33" s="45">
        <v>82.159836307342488</v>
      </c>
      <c r="I33" s="45">
        <v>82.405203633882536</v>
      </c>
      <c r="J33" s="45">
        <v>82.628228818772115</v>
      </c>
      <c r="K33" s="45">
        <v>82.865291038656679</v>
      </c>
      <c r="L33" s="45">
        <v>83.114731880031329</v>
      </c>
      <c r="M33" s="45">
        <v>83.352954683772708</v>
      </c>
      <c r="N33" s="45">
        <v>83.587577091439798</v>
      </c>
      <c r="O33" s="45">
        <v>83.82104468190343</v>
      </c>
      <c r="P33" s="45">
        <v>84.041494621980689</v>
      </c>
      <c r="Q33" s="45">
        <v>84.263361695643326</v>
      </c>
      <c r="R33" s="45">
        <v>84.470895855427244</v>
      </c>
      <c r="S33" s="45">
        <v>84.680192243440629</v>
      </c>
      <c r="T33" s="45">
        <v>84.872739159292209</v>
      </c>
      <c r="U33" s="45">
        <v>85.062730607234528</v>
      </c>
      <c r="V33" s="45">
        <v>85.246332836940397</v>
      </c>
      <c r="W33" s="45">
        <v>85.420505759346867</v>
      </c>
      <c r="X33" s="45">
        <v>85.596420789829722</v>
      </c>
      <c r="Y33" s="45">
        <v>85.771475452024603</v>
      </c>
      <c r="Z33" s="45">
        <v>85.928666710835998</v>
      </c>
      <c r="AA33" s="45">
        <v>86.076226097125712</v>
      </c>
      <c r="AB33" s="45">
        <v>86.208323749530976</v>
      </c>
      <c r="AC33" s="45">
        <v>86.368794467099107</v>
      </c>
      <c r="AD33" s="45">
        <v>86.509598850467341</v>
      </c>
      <c r="AE33" s="45"/>
    </row>
    <row r="34" spans="1:31">
      <c r="A34" t="str">
        <f t="shared" si="0"/>
        <v>W06000010EOLB</v>
      </c>
      <c r="B34" t="str">
        <f>VLOOKUP(D34, Lookups!B:D,3,FALSE)</f>
        <v>W06000010</v>
      </c>
      <c r="C34">
        <v>22</v>
      </c>
      <c r="D34" s="43" t="s">
        <v>50</v>
      </c>
      <c r="E34" t="s">
        <v>77</v>
      </c>
      <c r="F34" s="45">
        <v>80.947895067966968</v>
      </c>
      <c r="G34" s="45">
        <v>81.257362952659534</v>
      </c>
      <c r="H34" s="45">
        <v>81.501340023049323</v>
      </c>
      <c r="I34" s="45">
        <v>81.737751726950165</v>
      </c>
      <c r="J34" s="45">
        <v>81.967870931842555</v>
      </c>
      <c r="K34" s="45">
        <v>82.194336000009017</v>
      </c>
      <c r="L34" s="45">
        <v>82.4265924942396</v>
      </c>
      <c r="M34" s="45">
        <v>82.661631168462293</v>
      </c>
      <c r="N34" s="45">
        <v>82.879217122098112</v>
      </c>
      <c r="O34" s="45">
        <v>83.104166688918596</v>
      </c>
      <c r="P34" s="45">
        <v>83.316065390885953</v>
      </c>
      <c r="Q34" s="45">
        <v>83.5277677082818</v>
      </c>
      <c r="R34" s="45">
        <v>83.727696501481731</v>
      </c>
      <c r="S34" s="45">
        <v>83.923696445809512</v>
      </c>
      <c r="T34" s="45">
        <v>84.117613036175626</v>
      </c>
      <c r="U34" s="45">
        <v>84.297984794940447</v>
      </c>
      <c r="V34" s="45">
        <v>84.471252045200927</v>
      </c>
      <c r="W34" s="45">
        <v>84.638777667303955</v>
      </c>
      <c r="X34" s="45">
        <v>84.804242009172285</v>
      </c>
      <c r="Y34" s="45">
        <v>84.972988013748406</v>
      </c>
      <c r="Z34" s="45">
        <v>85.127825781690007</v>
      </c>
      <c r="AA34" s="45">
        <v>85.26874582086144</v>
      </c>
      <c r="AB34" s="45">
        <v>85.397937434407439</v>
      </c>
      <c r="AC34" s="45">
        <v>85.555686702270521</v>
      </c>
      <c r="AD34" s="45">
        <v>85.692026000180093</v>
      </c>
      <c r="AE34" s="45"/>
    </row>
    <row r="35" spans="1:31">
      <c r="A35" t="str">
        <f t="shared" si="0"/>
        <v>W06000011EOLB</v>
      </c>
      <c r="B35" t="str">
        <f>VLOOKUP(D35, Lookups!B:D,3,FALSE)</f>
        <v>W06000011</v>
      </c>
      <c r="C35">
        <v>22</v>
      </c>
      <c r="D35" s="43" t="s">
        <v>51</v>
      </c>
      <c r="E35" t="s">
        <v>77</v>
      </c>
      <c r="F35" s="45">
        <v>81.226414740985533</v>
      </c>
      <c r="G35" s="45">
        <v>81.562388608781944</v>
      </c>
      <c r="H35" s="45">
        <v>81.803848355991164</v>
      </c>
      <c r="I35" s="45">
        <v>82.047980488870934</v>
      </c>
      <c r="J35" s="45">
        <v>82.286340066279053</v>
      </c>
      <c r="K35" s="45">
        <v>82.525627170389882</v>
      </c>
      <c r="L35" s="45">
        <v>82.774627937015111</v>
      </c>
      <c r="M35" s="45">
        <v>83.01381582099944</v>
      </c>
      <c r="N35" s="45">
        <v>83.246902979830267</v>
      </c>
      <c r="O35" s="45">
        <v>83.474288007960922</v>
      </c>
      <c r="P35" s="45">
        <v>83.69462221250636</v>
      </c>
      <c r="Q35" s="45">
        <v>83.917610266697679</v>
      </c>
      <c r="R35" s="45">
        <v>84.12758074620136</v>
      </c>
      <c r="S35" s="45">
        <v>84.332836905776247</v>
      </c>
      <c r="T35" s="45">
        <v>84.536835264588674</v>
      </c>
      <c r="U35" s="45">
        <v>84.728095645392187</v>
      </c>
      <c r="V35" s="45">
        <v>84.91273179188569</v>
      </c>
      <c r="W35" s="45">
        <v>85.088910895383236</v>
      </c>
      <c r="X35" s="45">
        <v>85.261540328577368</v>
      </c>
      <c r="Y35" s="45">
        <v>85.43515272078703</v>
      </c>
      <c r="Z35" s="45">
        <v>85.596866379699719</v>
      </c>
      <c r="AA35" s="45">
        <v>85.741974661278022</v>
      </c>
      <c r="AB35" s="45">
        <v>85.879889050574874</v>
      </c>
      <c r="AC35" s="45">
        <v>86.04066967656226</v>
      </c>
      <c r="AD35" s="45">
        <v>86.179213657177868</v>
      </c>
      <c r="AE35" s="45"/>
    </row>
    <row r="36" spans="1:31">
      <c r="A36" t="str">
        <f t="shared" si="0"/>
        <v>W06000012EOLB</v>
      </c>
      <c r="B36" t="str">
        <f>VLOOKUP(D36, Lookups!B:D,3,FALSE)</f>
        <v>W06000012</v>
      </c>
      <c r="C36">
        <v>22</v>
      </c>
      <c r="D36" s="43" t="s">
        <v>52</v>
      </c>
      <c r="E36" t="s">
        <v>77</v>
      </c>
      <c r="F36" s="45">
        <v>80.221748191192916</v>
      </c>
      <c r="G36" s="45">
        <v>80.562755068969039</v>
      </c>
      <c r="H36" s="45">
        <v>80.81586487573766</v>
      </c>
      <c r="I36" s="45">
        <v>81.067942380531903</v>
      </c>
      <c r="J36" s="45">
        <v>81.305082639722599</v>
      </c>
      <c r="K36" s="45">
        <v>81.550087051927321</v>
      </c>
      <c r="L36" s="45">
        <v>81.805873783917818</v>
      </c>
      <c r="M36" s="45">
        <v>82.05619848832049</v>
      </c>
      <c r="N36" s="45">
        <v>82.297361626667751</v>
      </c>
      <c r="O36" s="45">
        <v>82.533892139040276</v>
      </c>
      <c r="P36" s="45">
        <v>82.768455661255999</v>
      </c>
      <c r="Q36" s="45">
        <v>82.992302922677979</v>
      </c>
      <c r="R36" s="45">
        <v>83.210938927930442</v>
      </c>
      <c r="S36" s="45">
        <v>83.421069657659714</v>
      </c>
      <c r="T36" s="45">
        <v>83.627961241284666</v>
      </c>
      <c r="U36" s="45">
        <v>83.827916055158994</v>
      </c>
      <c r="V36" s="45">
        <v>84.016034969299042</v>
      </c>
      <c r="W36" s="45">
        <v>84.196463732390711</v>
      </c>
      <c r="X36" s="45">
        <v>84.376686081107664</v>
      </c>
      <c r="Y36" s="45">
        <v>84.554177549564301</v>
      </c>
      <c r="Z36" s="45">
        <v>84.729402314343218</v>
      </c>
      <c r="AA36" s="45">
        <v>84.882620053277279</v>
      </c>
      <c r="AB36" s="45">
        <v>85.024803841042896</v>
      </c>
      <c r="AC36" s="45">
        <v>85.195297656107883</v>
      </c>
      <c r="AD36" s="45">
        <v>85.336809164821176</v>
      </c>
      <c r="AE36" s="45"/>
    </row>
    <row r="37" spans="1:31">
      <c r="A37" t="str">
        <f t="shared" si="0"/>
        <v>W06000013EOLB</v>
      </c>
      <c r="B37" t="str">
        <f>VLOOKUP(D37, Lookups!B:D,3,FALSE)</f>
        <v>W06000013</v>
      </c>
      <c r="C37">
        <v>22</v>
      </c>
      <c r="D37" s="43" t="s">
        <v>53</v>
      </c>
      <c r="E37" t="s">
        <v>77</v>
      </c>
      <c r="F37" s="45">
        <v>79.656760711118622</v>
      </c>
      <c r="G37" s="45">
        <v>79.985561435527202</v>
      </c>
      <c r="H37" s="45">
        <v>80.236770597845336</v>
      </c>
      <c r="I37" s="45">
        <v>80.486467428746366</v>
      </c>
      <c r="J37" s="45">
        <v>80.723105560255149</v>
      </c>
      <c r="K37" s="45">
        <v>80.963862948403118</v>
      </c>
      <c r="L37" s="45">
        <v>81.205482282246436</v>
      </c>
      <c r="M37" s="45">
        <v>81.445542060271293</v>
      </c>
      <c r="N37" s="45">
        <v>81.678681788968291</v>
      </c>
      <c r="O37" s="45">
        <v>81.902347039427269</v>
      </c>
      <c r="P37" s="45">
        <v>82.12554009193461</v>
      </c>
      <c r="Q37" s="45">
        <v>82.34416028304237</v>
      </c>
      <c r="R37" s="45">
        <v>82.547127655223377</v>
      </c>
      <c r="S37" s="45">
        <v>82.75394736979753</v>
      </c>
      <c r="T37" s="45">
        <v>82.948273221517653</v>
      </c>
      <c r="U37" s="45">
        <v>83.139992023076672</v>
      </c>
      <c r="V37" s="45">
        <v>83.321479575353194</v>
      </c>
      <c r="W37" s="45">
        <v>83.492871412847265</v>
      </c>
      <c r="X37" s="45">
        <v>83.667385252503337</v>
      </c>
      <c r="Y37" s="45">
        <v>83.839797115399591</v>
      </c>
      <c r="Z37" s="45">
        <v>83.994855887393427</v>
      </c>
      <c r="AA37" s="45">
        <v>84.142680511704441</v>
      </c>
      <c r="AB37" s="45">
        <v>84.27839830835164</v>
      </c>
      <c r="AC37" s="45">
        <v>84.438352960197335</v>
      </c>
      <c r="AD37" s="45">
        <v>84.577247677609009</v>
      </c>
      <c r="AE37" s="45"/>
    </row>
    <row r="38" spans="1:31">
      <c r="A38" t="str">
        <f t="shared" si="0"/>
        <v>W06000014EOLB</v>
      </c>
      <c r="B38" t="str">
        <f>VLOOKUP(D38, Lookups!B:D,3,FALSE)</f>
        <v>W06000014</v>
      </c>
      <c r="C38">
        <v>22</v>
      </c>
      <c r="D38" s="43" t="s">
        <v>54</v>
      </c>
      <c r="E38" t="s">
        <v>77</v>
      </c>
      <c r="F38" s="45">
        <v>81.794601243985895</v>
      </c>
      <c r="G38" s="45">
        <v>82.109161224331643</v>
      </c>
      <c r="H38" s="45">
        <v>82.357649544265428</v>
      </c>
      <c r="I38" s="45">
        <v>82.594272871790466</v>
      </c>
      <c r="J38" s="45">
        <v>82.817862938912612</v>
      </c>
      <c r="K38" s="45">
        <v>83.053584986993172</v>
      </c>
      <c r="L38" s="45">
        <v>83.284949141918588</v>
      </c>
      <c r="M38" s="45">
        <v>83.508708844642442</v>
      </c>
      <c r="N38" s="45">
        <v>83.734714315843831</v>
      </c>
      <c r="O38" s="45">
        <v>83.950513346348671</v>
      </c>
      <c r="P38" s="45">
        <v>84.165668101246737</v>
      </c>
      <c r="Q38" s="45">
        <v>84.377284106331004</v>
      </c>
      <c r="R38" s="45">
        <v>84.575041694170551</v>
      </c>
      <c r="S38" s="45">
        <v>84.775329195985549</v>
      </c>
      <c r="T38" s="45">
        <v>84.970429633324372</v>
      </c>
      <c r="U38" s="45">
        <v>85.152003612031521</v>
      </c>
      <c r="V38" s="45">
        <v>85.329270377294421</v>
      </c>
      <c r="W38" s="45">
        <v>85.489005867256509</v>
      </c>
      <c r="X38" s="45">
        <v>85.660794472874343</v>
      </c>
      <c r="Y38" s="45">
        <v>85.827130127069324</v>
      </c>
      <c r="Z38" s="45">
        <v>85.981868069928566</v>
      </c>
      <c r="AA38" s="45">
        <v>86.129594901576752</v>
      </c>
      <c r="AB38" s="45">
        <v>86.260822829137737</v>
      </c>
      <c r="AC38" s="45">
        <v>86.410904608651094</v>
      </c>
      <c r="AD38" s="45">
        <v>86.552326677468599</v>
      </c>
      <c r="AE38" s="45"/>
    </row>
    <row r="39" spans="1:31">
      <c r="A39" t="str">
        <f t="shared" si="0"/>
        <v>W06000016EOLB</v>
      </c>
      <c r="B39" t="str">
        <f>VLOOKUP(D39, Lookups!B:D,3,FALSE)</f>
        <v>W06000016</v>
      </c>
      <c r="C39">
        <v>22</v>
      </c>
      <c r="D39" s="43" t="s">
        <v>55</v>
      </c>
      <c r="E39" t="s">
        <v>77</v>
      </c>
      <c r="F39" s="45">
        <v>79.061513737100981</v>
      </c>
      <c r="G39" s="45">
        <v>79.396047165545781</v>
      </c>
      <c r="H39" s="45">
        <v>79.653482112285317</v>
      </c>
      <c r="I39" s="45">
        <v>79.905589377357046</v>
      </c>
      <c r="J39" s="45">
        <v>80.151061608658125</v>
      </c>
      <c r="K39" s="45">
        <v>80.393406445340744</v>
      </c>
      <c r="L39" s="45">
        <v>80.643267788111515</v>
      </c>
      <c r="M39" s="45">
        <v>80.889247087252272</v>
      </c>
      <c r="N39" s="45">
        <v>81.12545811803497</v>
      </c>
      <c r="O39" s="45">
        <v>81.363151939500511</v>
      </c>
      <c r="P39" s="45">
        <v>81.582212061343739</v>
      </c>
      <c r="Q39" s="45">
        <v>81.807397997335798</v>
      </c>
      <c r="R39" s="45">
        <v>82.01887891706923</v>
      </c>
      <c r="S39" s="45">
        <v>82.229199669251031</v>
      </c>
      <c r="T39" s="45">
        <v>82.433015997805725</v>
      </c>
      <c r="U39" s="45">
        <v>82.628844948791155</v>
      </c>
      <c r="V39" s="45">
        <v>82.810837169752674</v>
      </c>
      <c r="W39" s="45">
        <v>82.988958564326012</v>
      </c>
      <c r="X39" s="45">
        <v>83.164927876357211</v>
      </c>
      <c r="Y39" s="45">
        <v>83.341194154038291</v>
      </c>
      <c r="Z39" s="45">
        <v>83.509783201862859</v>
      </c>
      <c r="AA39" s="45">
        <v>83.65480082717221</v>
      </c>
      <c r="AB39" s="45">
        <v>83.800204082772368</v>
      </c>
      <c r="AC39" s="45">
        <v>83.961640920314409</v>
      </c>
      <c r="AD39" s="45">
        <v>84.10654441243426</v>
      </c>
      <c r="AE39" s="45"/>
    </row>
    <row r="40" spans="1:31">
      <c r="A40" t="str">
        <f t="shared" si="0"/>
        <v>W06000024EOLB</v>
      </c>
      <c r="B40" t="str">
        <f>VLOOKUP(D40, Lookups!B:D,3,FALSE)</f>
        <v>W06000024</v>
      </c>
      <c r="C40">
        <v>22</v>
      </c>
      <c r="D40" s="43" t="s">
        <v>56</v>
      </c>
      <c r="E40" t="s">
        <v>77</v>
      </c>
      <c r="F40" s="45">
        <v>79.437304914883697</v>
      </c>
      <c r="G40" s="45">
        <v>79.789641367773967</v>
      </c>
      <c r="H40" s="45">
        <v>80.062737180180434</v>
      </c>
      <c r="I40" s="45">
        <v>80.322509891039829</v>
      </c>
      <c r="J40" s="45">
        <v>80.58628940616164</v>
      </c>
      <c r="K40" s="45">
        <v>80.838075345971419</v>
      </c>
      <c r="L40" s="45">
        <v>81.093309778157192</v>
      </c>
      <c r="M40" s="45">
        <v>81.341258832121881</v>
      </c>
      <c r="N40" s="45">
        <v>81.591807275821992</v>
      </c>
      <c r="O40" s="45">
        <v>81.854433765515708</v>
      </c>
      <c r="P40" s="45">
        <v>82.098292893135209</v>
      </c>
      <c r="Q40" s="45">
        <v>82.319113848978859</v>
      </c>
      <c r="R40" s="45">
        <v>82.543307552988352</v>
      </c>
      <c r="S40" s="45">
        <v>82.768840812095732</v>
      </c>
      <c r="T40" s="45">
        <v>83.003625411051146</v>
      </c>
      <c r="U40" s="45">
        <v>83.200743988566686</v>
      </c>
      <c r="V40" s="45">
        <v>83.396666574276239</v>
      </c>
      <c r="W40" s="45">
        <v>83.586751238103915</v>
      </c>
      <c r="X40" s="45">
        <v>83.777101597381105</v>
      </c>
      <c r="Y40" s="45">
        <v>83.957773019856887</v>
      </c>
      <c r="Z40" s="45">
        <v>84.131233432493389</v>
      </c>
      <c r="AA40" s="45">
        <v>84.29235285174903</v>
      </c>
      <c r="AB40" s="45">
        <v>84.442291565761764</v>
      </c>
      <c r="AC40" s="45">
        <v>84.622730265489309</v>
      </c>
      <c r="AD40" s="45">
        <v>84.764696080156313</v>
      </c>
      <c r="AE40" s="45"/>
    </row>
    <row r="41" spans="1:31">
      <c r="A41" t="str">
        <f t="shared" si="0"/>
        <v>W06000018EOLB</v>
      </c>
      <c r="B41" t="str">
        <f>VLOOKUP(D41, Lookups!B:D,3,FALSE)</f>
        <v>W06000018</v>
      </c>
      <c r="C41">
        <v>22</v>
      </c>
      <c r="D41" s="43" t="s">
        <v>57</v>
      </c>
      <c r="E41" t="s">
        <v>77</v>
      </c>
      <c r="F41" s="45">
        <v>80.148188691952285</v>
      </c>
      <c r="G41" s="45">
        <v>80.487982419285828</v>
      </c>
      <c r="H41" s="45">
        <v>80.734035900020842</v>
      </c>
      <c r="I41" s="45">
        <v>80.97726795816898</v>
      </c>
      <c r="J41" s="45">
        <v>81.209558556663382</v>
      </c>
      <c r="K41" s="45">
        <v>81.450908793969816</v>
      </c>
      <c r="L41" s="45">
        <v>81.685464547128092</v>
      </c>
      <c r="M41" s="45">
        <v>81.922088995856484</v>
      </c>
      <c r="N41" s="45">
        <v>82.167474177699603</v>
      </c>
      <c r="O41" s="45">
        <v>82.389866144503557</v>
      </c>
      <c r="P41" s="45">
        <v>82.618857555146619</v>
      </c>
      <c r="Q41" s="45">
        <v>82.839828891594465</v>
      </c>
      <c r="R41" s="45">
        <v>83.050349991897846</v>
      </c>
      <c r="S41" s="45">
        <v>83.253285255474893</v>
      </c>
      <c r="T41" s="45">
        <v>83.452617865643234</v>
      </c>
      <c r="U41" s="45">
        <v>83.635154178877855</v>
      </c>
      <c r="V41" s="45">
        <v>83.825815559213538</v>
      </c>
      <c r="W41" s="45">
        <v>84.001383022551195</v>
      </c>
      <c r="X41" s="45">
        <v>84.172309985829656</v>
      </c>
      <c r="Y41" s="45">
        <v>84.345358910761789</v>
      </c>
      <c r="Z41" s="45">
        <v>84.510747951623998</v>
      </c>
      <c r="AA41" s="45">
        <v>84.661915644203546</v>
      </c>
      <c r="AB41" s="45">
        <v>84.799066872574315</v>
      </c>
      <c r="AC41" s="45">
        <v>84.960174604334711</v>
      </c>
      <c r="AD41" s="45">
        <v>85.101217582339842</v>
      </c>
      <c r="AE41" s="45"/>
    </row>
    <row r="42" spans="1:31">
      <c r="A42" t="str">
        <f t="shared" si="0"/>
        <v>W06000019EOLB</v>
      </c>
      <c r="B42" t="str">
        <f>VLOOKUP(D42, Lookups!B:D,3,FALSE)</f>
        <v>W06000019</v>
      </c>
      <c r="C42">
        <v>22</v>
      </c>
      <c r="D42" s="43" t="s">
        <v>58</v>
      </c>
      <c r="E42" t="s">
        <v>77</v>
      </c>
      <c r="F42" s="45">
        <v>79.423009108104523</v>
      </c>
      <c r="G42" s="45">
        <v>79.781061359590126</v>
      </c>
      <c r="H42" s="45">
        <v>80.064427474406386</v>
      </c>
      <c r="I42" s="45">
        <v>80.317782066440671</v>
      </c>
      <c r="J42" s="45">
        <v>80.585922562247248</v>
      </c>
      <c r="K42" s="45">
        <v>80.851023892698748</v>
      </c>
      <c r="L42" s="45">
        <v>81.140550091606684</v>
      </c>
      <c r="M42" s="45">
        <v>81.413205477127988</v>
      </c>
      <c r="N42" s="45">
        <v>81.682786859000686</v>
      </c>
      <c r="O42" s="45">
        <v>81.936486762720335</v>
      </c>
      <c r="P42" s="45">
        <v>82.181798619902438</v>
      </c>
      <c r="Q42" s="45">
        <v>82.433008972374324</v>
      </c>
      <c r="R42" s="45">
        <v>82.670064651845848</v>
      </c>
      <c r="S42" s="45">
        <v>82.906284226867939</v>
      </c>
      <c r="T42" s="45">
        <v>83.136112745757714</v>
      </c>
      <c r="U42" s="45">
        <v>83.361793712163035</v>
      </c>
      <c r="V42" s="45">
        <v>83.564249316214017</v>
      </c>
      <c r="W42" s="45">
        <v>83.764499554714646</v>
      </c>
      <c r="X42" s="45">
        <v>83.966302673766847</v>
      </c>
      <c r="Y42" s="45">
        <v>84.146354032591447</v>
      </c>
      <c r="Z42" s="45">
        <v>84.343869259245793</v>
      </c>
      <c r="AA42" s="45">
        <v>84.515895883416789</v>
      </c>
      <c r="AB42" s="45">
        <v>84.671387651045663</v>
      </c>
      <c r="AC42" s="45">
        <v>84.857366837840985</v>
      </c>
      <c r="AD42" s="45">
        <v>85.01039266833061</v>
      </c>
      <c r="AE42" s="45"/>
    </row>
    <row r="43" spans="1:31">
      <c r="A43" t="str">
        <f t="shared" si="0"/>
        <v>W06000020EOLB</v>
      </c>
      <c r="B43" t="str">
        <f>VLOOKUP(D43, Lookups!B:D,3,FALSE)</f>
        <v>W06000020</v>
      </c>
      <c r="C43">
        <v>22</v>
      </c>
      <c r="D43" s="43" t="s">
        <v>59</v>
      </c>
      <c r="E43" t="s">
        <v>77</v>
      </c>
      <c r="F43" s="45">
        <v>81.001251944210864</v>
      </c>
      <c r="G43" s="45">
        <v>81.34214162350284</v>
      </c>
      <c r="H43" s="45">
        <v>81.604736315575806</v>
      </c>
      <c r="I43" s="45">
        <v>81.846906142916751</v>
      </c>
      <c r="J43" s="45">
        <v>82.089812004326845</v>
      </c>
      <c r="K43" s="45">
        <v>82.341303539001714</v>
      </c>
      <c r="L43" s="45">
        <v>82.588039403647002</v>
      </c>
      <c r="M43" s="45">
        <v>82.840323239457362</v>
      </c>
      <c r="N43" s="45">
        <v>83.085423159816074</v>
      </c>
      <c r="O43" s="45">
        <v>83.317773230848687</v>
      </c>
      <c r="P43" s="45">
        <v>83.546104066894259</v>
      </c>
      <c r="Q43" s="45">
        <v>83.777707419307788</v>
      </c>
      <c r="R43" s="45">
        <v>83.99758679087175</v>
      </c>
      <c r="S43" s="45">
        <v>84.216851717928719</v>
      </c>
      <c r="T43" s="45">
        <v>84.4185431290081</v>
      </c>
      <c r="U43" s="45">
        <v>84.620584836650949</v>
      </c>
      <c r="V43" s="45">
        <v>84.816113488369524</v>
      </c>
      <c r="W43" s="45">
        <v>84.989967633044884</v>
      </c>
      <c r="X43" s="45">
        <v>85.179331475067897</v>
      </c>
      <c r="Y43" s="45">
        <v>85.358177688432988</v>
      </c>
      <c r="Z43" s="45">
        <v>85.533324331942381</v>
      </c>
      <c r="AA43" s="45">
        <v>85.68797843151944</v>
      </c>
      <c r="AB43" s="45">
        <v>85.827255782047146</v>
      </c>
      <c r="AC43" s="45">
        <v>86.000069266580752</v>
      </c>
      <c r="AD43" s="45">
        <v>86.149635648853376</v>
      </c>
      <c r="AE43" s="45"/>
    </row>
    <row r="44" spans="1:31">
      <c r="A44" t="str">
        <f t="shared" si="0"/>
        <v>W06000021EOLB</v>
      </c>
      <c r="B44" t="str">
        <f>VLOOKUP(D44, Lookups!B:D,3,FALSE)</f>
        <v>W06000021</v>
      </c>
      <c r="C44">
        <v>22</v>
      </c>
      <c r="D44" s="43" t="s">
        <v>60</v>
      </c>
      <c r="E44" t="s">
        <v>77</v>
      </c>
      <c r="F44" s="45">
        <v>82.970287225029509</v>
      </c>
      <c r="G44" s="45">
        <v>83.283878881782471</v>
      </c>
      <c r="H44" s="45">
        <v>83.512992875820302</v>
      </c>
      <c r="I44" s="45">
        <v>83.747741584586777</v>
      </c>
      <c r="J44" s="45">
        <v>83.962669136690707</v>
      </c>
      <c r="K44" s="45">
        <v>84.187379402224494</v>
      </c>
      <c r="L44" s="45">
        <v>84.42449232514403</v>
      </c>
      <c r="M44" s="45">
        <v>84.653358602871236</v>
      </c>
      <c r="N44" s="45">
        <v>84.880674124394801</v>
      </c>
      <c r="O44" s="45">
        <v>85.097451627264022</v>
      </c>
      <c r="P44" s="45">
        <v>85.304693444376994</v>
      </c>
      <c r="Q44" s="45">
        <v>85.52478202742212</v>
      </c>
      <c r="R44" s="45">
        <v>85.728505807174315</v>
      </c>
      <c r="S44" s="45">
        <v>85.922720809375321</v>
      </c>
      <c r="T44" s="45">
        <v>86.120235326583753</v>
      </c>
      <c r="U44" s="45">
        <v>86.3073265869685</v>
      </c>
      <c r="V44" s="45">
        <v>86.483238071039025</v>
      </c>
      <c r="W44" s="45">
        <v>86.647859882881562</v>
      </c>
      <c r="X44" s="45">
        <v>86.819320486276609</v>
      </c>
      <c r="Y44" s="45">
        <v>86.987312016456713</v>
      </c>
      <c r="Z44" s="45">
        <v>87.144000419374905</v>
      </c>
      <c r="AA44" s="45">
        <v>87.28632988000389</v>
      </c>
      <c r="AB44" s="45">
        <v>87.415873621199538</v>
      </c>
      <c r="AC44" s="45">
        <v>87.575730755911209</v>
      </c>
      <c r="AD44" s="45">
        <v>87.710246605612554</v>
      </c>
      <c r="AE44" s="45"/>
    </row>
    <row r="45" spans="1:31">
      <c r="A45" t="str">
        <f t="shared" si="0"/>
        <v>W06000022EOLB</v>
      </c>
      <c r="B45" t="str">
        <f>VLOOKUP(D45, Lookups!B:D,3,FALSE)</f>
        <v>W06000022</v>
      </c>
      <c r="C45">
        <v>22</v>
      </c>
      <c r="D45" s="43" t="s">
        <v>61</v>
      </c>
      <c r="E45" t="s">
        <v>77</v>
      </c>
      <c r="F45" s="45">
        <v>80.447264602179956</v>
      </c>
      <c r="G45" s="45">
        <v>80.786448513740964</v>
      </c>
      <c r="H45" s="45">
        <v>81.042087197831748</v>
      </c>
      <c r="I45" s="45">
        <v>81.270997959430744</v>
      </c>
      <c r="J45" s="45">
        <v>81.510168492334728</v>
      </c>
      <c r="K45" s="45">
        <v>81.750192483056793</v>
      </c>
      <c r="L45" s="45">
        <v>82.002200969642573</v>
      </c>
      <c r="M45" s="45">
        <v>82.241896600878945</v>
      </c>
      <c r="N45" s="45">
        <v>82.490286508808751</v>
      </c>
      <c r="O45" s="45">
        <v>82.716984276817186</v>
      </c>
      <c r="P45" s="45">
        <v>82.943806511250244</v>
      </c>
      <c r="Q45" s="45">
        <v>83.157914256423325</v>
      </c>
      <c r="R45" s="45">
        <v>83.368240058071223</v>
      </c>
      <c r="S45" s="45">
        <v>83.573055766239534</v>
      </c>
      <c r="T45" s="45">
        <v>83.772733050681921</v>
      </c>
      <c r="U45" s="45">
        <v>83.96852526700664</v>
      </c>
      <c r="V45" s="45">
        <v>84.15451236062512</v>
      </c>
      <c r="W45" s="45">
        <v>84.329167870952617</v>
      </c>
      <c r="X45" s="45">
        <v>84.512033677418742</v>
      </c>
      <c r="Y45" s="45">
        <v>84.68704398924254</v>
      </c>
      <c r="Z45" s="45">
        <v>84.848410249813526</v>
      </c>
      <c r="AA45" s="45">
        <v>85.001614074016828</v>
      </c>
      <c r="AB45" s="45">
        <v>85.138949621549301</v>
      </c>
      <c r="AC45" s="45">
        <v>85.299863394910176</v>
      </c>
      <c r="AD45" s="45">
        <v>85.447327891395247</v>
      </c>
      <c r="AE45" s="45"/>
    </row>
    <row r="46" spans="1:31">
      <c r="A46" t="str">
        <f t="shared" si="0"/>
        <v>W06000015EOLB</v>
      </c>
      <c r="B46" t="str">
        <f>VLOOKUP(D46, Lookups!B:D,3,FALSE)</f>
        <v>W06000015</v>
      </c>
      <c r="C46">
        <v>22</v>
      </c>
      <c r="D46" s="43" t="s">
        <v>62</v>
      </c>
      <c r="E46" t="s">
        <v>77</v>
      </c>
      <c r="F46" s="45">
        <v>81.108756316561625</v>
      </c>
      <c r="G46" s="45">
        <v>81.450777126374277</v>
      </c>
      <c r="H46" s="45">
        <v>81.702672659850208</v>
      </c>
      <c r="I46" s="45">
        <v>81.949439734323775</v>
      </c>
      <c r="J46" s="45">
        <v>82.189760654275503</v>
      </c>
      <c r="K46" s="45">
        <v>82.430156086439439</v>
      </c>
      <c r="L46" s="45">
        <v>82.679343947678888</v>
      </c>
      <c r="M46" s="45">
        <v>82.927391701846659</v>
      </c>
      <c r="N46" s="45">
        <v>83.172464821402386</v>
      </c>
      <c r="O46" s="45">
        <v>83.407976305864565</v>
      </c>
      <c r="P46" s="45">
        <v>83.63584843270246</v>
      </c>
      <c r="Q46" s="45">
        <v>83.85962661346592</v>
      </c>
      <c r="R46" s="45">
        <v>84.076450021612871</v>
      </c>
      <c r="S46" s="45">
        <v>84.288492268641718</v>
      </c>
      <c r="T46" s="45">
        <v>84.49277614758833</v>
      </c>
      <c r="U46" s="45">
        <v>84.6895112097029</v>
      </c>
      <c r="V46" s="45">
        <v>84.880066667491462</v>
      </c>
      <c r="W46" s="45">
        <v>85.057106917992726</v>
      </c>
      <c r="X46" s="45">
        <v>85.239313556188478</v>
      </c>
      <c r="Y46" s="45">
        <v>85.418379435831355</v>
      </c>
      <c r="Z46" s="45">
        <v>85.586696737507367</v>
      </c>
      <c r="AA46" s="45">
        <v>85.739281911293759</v>
      </c>
      <c r="AB46" s="45">
        <v>85.87793344253086</v>
      </c>
      <c r="AC46" s="45">
        <v>86.045210976344805</v>
      </c>
      <c r="AD46" s="45">
        <v>86.190388653305831</v>
      </c>
      <c r="AE46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1"/>
  <sheetViews>
    <sheetView topLeftCell="A990" workbookViewId="0">
      <selection activeCell="G25" sqref="G25"/>
    </sheetView>
  </sheetViews>
  <sheetFormatPr defaultRowHeight="15"/>
  <cols>
    <col min="1" max="1" width="19.109375" customWidth="1"/>
    <col min="3" max="3" width="10.77734375" customWidth="1"/>
    <col min="5" max="5" width="15.77734375" customWidth="1"/>
    <col min="6" max="6" width="4.77734375" style="7" customWidth="1"/>
    <col min="7" max="32" width="10.33203125" bestFit="1" customWidth="1"/>
    <col min="256" max="256" width="10.77734375" customWidth="1"/>
    <col min="258" max="258" width="7.33203125" customWidth="1"/>
    <col min="259" max="259" width="4.77734375" customWidth="1"/>
    <col min="260" max="260" width="15.77734375" customWidth="1"/>
    <col min="261" max="261" width="4.77734375" customWidth="1"/>
    <col min="262" max="262" width="6.77734375" customWidth="1"/>
    <col min="263" max="288" width="10.33203125" bestFit="1" customWidth="1"/>
    <col min="512" max="512" width="10.77734375" customWidth="1"/>
    <col min="514" max="514" width="7.33203125" customWidth="1"/>
    <col min="515" max="515" width="4.77734375" customWidth="1"/>
    <col min="516" max="516" width="15.77734375" customWidth="1"/>
    <col min="517" max="517" width="4.77734375" customWidth="1"/>
    <col min="518" max="518" width="6.77734375" customWidth="1"/>
    <col min="519" max="544" width="10.33203125" bestFit="1" customWidth="1"/>
    <col min="768" max="768" width="10.77734375" customWidth="1"/>
    <col min="770" max="770" width="7.33203125" customWidth="1"/>
    <col min="771" max="771" width="4.77734375" customWidth="1"/>
    <col min="772" max="772" width="15.77734375" customWidth="1"/>
    <col min="773" max="773" width="4.77734375" customWidth="1"/>
    <col min="774" max="774" width="6.77734375" customWidth="1"/>
    <col min="775" max="800" width="10.33203125" bestFit="1" customWidth="1"/>
    <col min="1024" max="1024" width="10.77734375" customWidth="1"/>
    <col min="1026" max="1026" width="7.33203125" customWidth="1"/>
    <col min="1027" max="1027" width="4.77734375" customWidth="1"/>
    <col min="1028" max="1028" width="15.77734375" customWidth="1"/>
    <col min="1029" max="1029" width="4.77734375" customWidth="1"/>
    <col min="1030" max="1030" width="6.77734375" customWidth="1"/>
    <col min="1031" max="1056" width="10.33203125" bestFit="1" customWidth="1"/>
    <col min="1280" max="1280" width="10.77734375" customWidth="1"/>
    <col min="1282" max="1282" width="7.33203125" customWidth="1"/>
    <col min="1283" max="1283" width="4.77734375" customWidth="1"/>
    <col min="1284" max="1284" width="15.77734375" customWidth="1"/>
    <col min="1285" max="1285" width="4.77734375" customWidth="1"/>
    <col min="1286" max="1286" width="6.77734375" customWidth="1"/>
    <col min="1287" max="1312" width="10.33203125" bestFit="1" customWidth="1"/>
    <col min="1536" max="1536" width="10.77734375" customWidth="1"/>
    <col min="1538" max="1538" width="7.33203125" customWidth="1"/>
    <col min="1539" max="1539" width="4.77734375" customWidth="1"/>
    <col min="1540" max="1540" width="15.77734375" customWidth="1"/>
    <col min="1541" max="1541" width="4.77734375" customWidth="1"/>
    <col min="1542" max="1542" width="6.77734375" customWidth="1"/>
    <col min="1543" max="1568" width="10.33203125" bestFit="1" customWidth="1"/>
    <col min="1792" max="1792" width="10.77734375" customWidth="1"/>
    <col min="1794" max="1794" width="7.33203125" customWidth="1"/>
    <col min="1795" max="1795" width="4.77734375" customWidth="1"/>
    <col min="1796" max="1796" width="15.77734375" customWidth="1"/>
    <col min="1797" max="1797" width="4.77734375" customWidth="1"/>
    <col min="1798" max="1798" width="6.77734375" customWidth="1"/>
    <col min="1799" max="1824" width="10.33203125" bestFit="1" customWidth="1"/>
    <col min="2048" max="2048" width="10.77734375" customWidth="1"/>
    <col min="2050" max="2050" width="7.33203125" customWidth="1"/>
    <col min="2051" max="2051" width="4.77734375" customWidth="1"/>
    <col min="2052" max="2052" width="15.77734375" customWidth="1"/>
    <col min="2053" max="2053" width="4.77734375" customWidth="1"/>
    <col min="2054" max="2054" width="6.77734375" customWidth="1"/>
    <col min="2055" max="2080" width="10.33203125" bestFit="1" customWidth="1"/>
    <col min="2304" max="2304" width="10.77734375" customWidth="1"/>
    <col min="2306" max="2306" width="7.33203125" customWidth="1"/>
    <col min="2307" max="2307" width="4.77734375" customWidth="1"/>
    <col min="2308" max="2308" width="15.77734375" customWidth="1"/>
    <col min="2309" max="2309" width="4.77734375" customWidth="1"/>
    <col min="2310" max="2310" width="6.77734375" customWidth="1"/>
    <col min="2311" max="2336" width="10.33203125" bestFit="1" customWidth="1"/>
    <col min="2560" max="2560" width="10.77734375" customWidth="1"/>
    <col min="2562" max="2562" width="7.33203125" customWidth="1"/>
    <col min="2563" max="2563" width="4.77734375" customWidth="1"/>
    <col min="2564" max="2564" width="15.77734375" customWidth="1"/>
    <col min="2565" max="2565" width="4.77734375" customWidth="1"/>
    <col min="2566" max="2566" width="6.77734375" customWidth="1"/>
    <col min="2567" max="2592" width="10.33203125" bestFit="1" customWidth="1"/>
    <col min="2816" max="2816" width="10.77734375" customWidth="1"/>
    <col min="2818" max="2818" width="7.33203125" customWidth="1"/>
    <col min="2819" max="2819" width="4.77734375" customWidth="1"/>
    <col min="2820" max="2820" width="15.77734375" customWidth="1"/>
    <col min="2821" max="2821" width="4.77734375" customWidth="1"/>
    <col min="2822" max="2822" width="6.77734375" customWidth="1"/>
    <col min="2823" max="2848" width="10.33203125" bestFit="1" customWidth="1"/>
    <col min="3072" max="3072" width="10.77734375" customWidth="1"/>
    <col min="3074" max="3074" width="7.33203125" customWidth="1"/>
    <col min="3075" max="3075" width="4.77734375" customWidth="1"/>
    <col min="3076" max="3076" width="15.77734375" customWidth="1"/>
    <col min="3077" max="3077" width="4.77734375" customWidth="1"/>
    <col min="3078" max="3078" width="6.77734375" customWidth="1"/>
    <col min="3079" max="3104" width="10.33203125" bestFit="1" customWidth="1"/>
    <col min="3328" max="3328" width="10.77734375" customWidth="1"/>
    <col min="3330" max="3330" width="7.33203125" customWidth="1"/>
    <col min="3331" max="3331" width="4.77734375" customWidth="1"/>
    <col min="3332" max="3332" width="15.77734375" customWidth="1"/>
    <col min="3333" max="3333" width="4.77734375" customWidth="1"/>
    <col min="3334" max="3334" width="6.77734375" customWidth="1"/>
    <col min="3335" max="3360" width="10.33203125" bestFit="1" customWidth="1"/>
    <col min="3584" max="3584" width="10.77734375" customWidth="1"/>
    <col min="3586" max="3586" width="7.33203125" customWidth="1"/>
    <col min="3587" max="3587" width="4.77734375" customWidth="1"/>
    <col min="3588" max="3588" width="15.77734375" customWidth="1"/>
    <col min="3589" max="3589" width="4.77734375" customWidth="1"/>
    <col min="3590" max="3590" width="6.77734375" customWidth="1"/>
    <col min="3591" max="3616" width="10.33203125" bestFit="1" customWidth="1"/>
    <col min="3840" max="3840" width="10.77734375" customWidth="1"/>
    <col min="3842" max="3842" width="7.33203125" customWidth="1"/>
    <col min="3843" max="3843" width="4.77734375" customWidth="1"/>
    <col min="3844" max="3844" width="15.77734375" customWidth="1"/>
    <col min="3845" max="3845" width="4.77734375" customWidth="1"/>
    <col min="3846" max="3846" width="6.77734375" customWidth="1"/>
    <col min="3847" max="3872" width="10.33203125" bestFit="1" customWidth="1"/>
    <col min="4096" max="4096" width="10.77734375" customWidth="1"/>
    <col min="4098" max="4098" width="7.33203125" customWidth="1"/>
    <col min="4099" max="4099" width="4.77734375" customWidth="1"/>
    <col min="4100" max="4100" width="15.77734375" customWidth="1"/>
    <col min="4101" max="4101" width="4.77734375" customWidth="1"/>
    <col min="4102" max="4102" width="6.77734375" customWidth="1"/>
    <col min="4103" max="4128" width="10.33203125" bestFit="1" customWidth="1"/>
    <col min="4352" max="4352" width="10.77734375" customWidth="1"/>
    <col min="4354" max="4354" width="7.33203125" customWidth="1"/>
    <col min="4355" max="4355" width="4.77734375" customWidth="1"/>
    <col min="4356" max="4356" width="15.77734375" customWidth="1"/>
    <col min="4357" max="4357" width="4.77734375" customWidth="1"/>
    <col min="4358" max="4358" width="6.77734375" customWidth="1"/>
    <col min="4359" max="4384" width="10.33203125" bestFit="1" customWidth="1"/>
    <col min="4608" max="4608" width="10.77734375" customWidth="1"/>
    <col min="4610" max="4610" width="7.33203125" customWidth="1"/>
    <col min="4611" max="4611" width="4.77734375" customWidth="1"/>
    <col min="4612" max="4612" width="15.77734375" customWidth="1"/>
    <col min="4613" max="4613" width="4.77734375" customWidth="1"/>
    <col min="4614" max="4614" width="6.77734375" customWidth="1"/>
    <col min="4615" max="4640" width="10.33203125" bestFit="1" customWidth="1"/>
    <col min="4864" max="4864" width="10.77734375" customWidth="1"/>
    <col min="4866" max="4866" width="7.33203125" customWidth="1"/>
    <col min="4867" max="4867" width="4.77734375" customWidth="1"/>
    <col min="4868" max="4868" width="15.77734375" customWidth="1"/>
    <col min="4869" max="4869" width="4.77734375" customWidth="1"/>
    <col min="4870" max="4870" width="6.77734375" customWidth="1"/>
    <col min="4871" max="4896" width="10.33203125" bestFit="1" customWidth="1"/>
    <col min="5120" max="5120" width="10.77734375" customWidth="1"/>
    <col min="5122" max="5122" width="7.33203125" customWidth="1"/>
    <col min="5123" max="5123" width="4.77734375" customWidth="1"/>
    <col min="5124" max="5124" width="15.77734375" customWidth="1"/>
    <col min="5125" max="5125" width="4.77734375" customWidth="1"/>
    <col min="5126" max="5126" width="6.77734375" customWidth="1"/>
    <col min="5127" max="5152" width="10.33203125" bestFit="1" customWidth="1"/>
    <col min="5376" max="5376" width="10.77734375" customWidth="1"/>
    <col min="5378" max="5378" width="7.33203125" customWidth="1"/>
    <col min="5379" max="5379" width="4.77734375" customWidth="1"/>
    <col min="5380" max="5380" width="15.77734375" customWidth="1"/>
    <col min="5381" max="5381" width="4.77734375" customWidth="1"/>
    <col min="5382" max="5382" width="6.77734375" customWidth="1"/>
    <col min="5383" max="5408" width="10.33203125" bestFit="1" customWidth="1"/>
    <col min="5632" max="5632" width="10.77734375" customWidth="1"/>
    <col min="5634" max="5634" width="7.33203125" customWidth="1"/>
    <col min="5635" max="5635" width="4.77734375" customWidth="1"/>
    <col min="5636" max="5636" width="15.77734375" customWidth="1"/>
    <col min="5637" max="5637" width="4.77734375" customWidth="1"/>
    <col min="5638" max="5638" width="6.77734375" customWidth="1"/>
    <col min="5639" max="5664" width="10.33203125" bestFit="1" customWidth="1"/>
    <col min="5888" max="5888" width="10.77734375" customWidth="1"/>
    <col min="5890" max="5890" width="7.33203125" customWidth="1"/>
    <col min="5891" max="5891" width="4.77734375" customWidth="1"/>
    <col min="5892" max="5892" width="15.77734375" customWidth="1"/>
    <col min="5893" max="5893" width="4.77734375" customWidth="1"/>
    <col min="5894" max="5894" width="6.77734375" customWidth="1"/>
    <col min="5895" max="5920" width="10.33203125" bestFit="1" customWidth="1"/>
    <col min="6144" max="6144" width="10.77734375" customWidth="1"/>
    <col min="6146" max="6146" width="7.33203125" customWidth="1"/>
    <col min="6147" max="6147" width="4.77734375" customWidth="1"/>
    <col min="6148" max="6148" width="15.77734375" customWidth="1"/>
    <col min="6149" max="6149" width="4.77734375" customWidth="1"/>
    <col min="6150" max="6150" width="6.77734375" customWidth="1"/>
    <col min="6151" max="6176" width="10.33203125" bestFit="1" customWidth="1"/>
    <col min="6400" max="6400" width="10.77734375" customWidth="1"/>
    <col min="6402" max="6402" width="7.33203125" customWidth="1"/>
    <col min="6403" max="6403" width="4.77734375" customWidth="1"/>
    <col min="6404" max="6404" width="15.77734375" customWidth="1"/>
    <col min="6405" max="6405" width="4.77734375" customWidth="1"/>
    <col min="6406" max="6406" width="6.77734375" customWidth="1"/>
    <col min="6407" max="6432" width="10.33203125" bestFit="1" customWidth="1"/>
    <col min="6656" max="6656" width="10.77734375" customWidth="1"/>
    <col min="6658" max="6658" width="7.33203125" customWidth="1"/>
    <col min="6659" max="6659" width="4.77734375" customWidth="1"/>
    <col min="6660" max="6660" width="15.77734375" customWidth="1"/>
    <col min="6661" max="6661" width="4.77734375" customWidth="1"/>
    <col min="6662" max="6662" width="6.77734375" customWidth="1"/>
    <col min="6663" max="6688" width="10.33203125" bestFit="1" customWidth="1"/>
    <col min="6912" max="6912" width="10.77734375" customWidth="1"/>
    <col min="6914" max="6914" width="7.33203125" customWidth="1"/>
    <col min="6915" max="6915" width="4.77734375" customWidth="1"/>
    <col min="6916" max="6916" width="15.77734375" customWidth="1"/>
    <col min="6917" max="6917" width="4.77734375" customWidth="1"/>
    <col min="6918" max="6918" width="6.77734375" customWidth="1"/>
    <col min="6919" max="6944" width="10.33203125" bestFit="1" customWidth="1"/>
    <col min="7168" max="7168" width="10.77734375" customWidth="1"/>
    <col min="7170" max="7170" width="7.33203125" customWidth="1"/>
    <col min="7171" max="7171" width="4.77734375" customWidth="1"/>
    <col min="7172" max="7172" width="15.77734375" customWidth="1"/>
    <col min="7173" max="7173" width="4.77734375" customWidth="1"/>
    <col min="7174" max="7174" width="6.77734375" customWidth="1"/>
    <col min="7175" max="7200" width="10.33203125" bestFit="1" customWidth="1"/>
    <col min="7424" max="7424" width="10.77734375" customWidth="1"/>
    <col min="7426" max="7426" width="7.33203125" customWidth="1"/>
    <col min="7427" max="7427" width="4.77734375" customWidth="1"/>
    <col min="7428" max="7428" width="15.77734375" customWidth="1"/>
    <col min="7429" max="7429" width="4.77734375" customWidth="1"/>
    <col min="7430" max="7430" width="6.77734375" customWidth="1"/>
    <col min="7431" max="7456" width="10.33203125" bestFit="1" customWidth="1"/>
    <col min="7680" max="7680" width="10.77734375" customWidth="1"/>
    <col min="7682" max="7682" width="7.33203125" customWidth="1"/>
    <col min="7683" max="7683" width="4.77734375" customWidth="1"/>
    <col min="7684" max="7684" width="15.77734375" customWidth="1"/>
    <col min="7685" max="7685" width="4.77734375" customWidth="1"/>
    <col min="7686" max="7686" width="6.77734375" customWidth="1"/>
    <col min="7687" max="7712" width="10.33203125" bestFit="1" customWidth="1"/>
    <col min="7936" max="7936" width="10.77734375" customWidth="1"/>
    <col min="7938" max="7938" width="7.33203125" customWidth="1"/>
    <col min="7939" max="7939" width="4.77734375" customWidth="1"/>
    <col min="7940" max="7940" width="15.77734375" customWidth="1"/>
    <col min="7941" max="7941" width="4.77734375" customWidth="1"/>
    <col min="7942" max="7942" width="6.77734375" customWidth="1"/>
    <col min="7943" max="7968" width="10.33203125" bestFit="1" customWidth="1"/>
    <col min="8192" max="8192" width="10.77734375" customWidth="1"/>
    <col min="8194" max="8194" width="7.33203125" customWidth="1"/>
    <col min="8195" max="8195" width="4.77734375" customWidth="1"/>
    <col min="8196" max="8196" width="15.77734375" customWidth="1"/>
    <col min="8197" max="8197" width="4.77734375" customWidth="1"/>
    <col min="8198" max="8198" width="6.77734375" customWidth="1"/>
    <col min="8199" max="8224" width="10.33203125" bestFit="1" customWidth="1"/>
    <col min="8448" max="8448" width="10.77734375" customWidth="1"/>
    <col min="8450" max="8450" width="7.33203125" customWidth="1"/>
    <col min="8451" max="8451" width="4.77734375" customWidth="1"/>
    <col min="8452" max="8452" width="15.77734375" customWidth="1"/>
    <col min="8453" max="8453" width="4.77734375" customWidth="1"/>
    <col min="8454" max="8454" width="6.77734375" customWidth="1"/>
    <col min="8455" max="8480" width="10.33203125" bestFit="1" customWidth="1"/>
    <col min="8704" max="8704" width="10.77734375" customWidth="1"/>
    <col min="8706" max="8706" width="7.33203125" customWidth="1"/>
    <col min="8707" max="8707" width="4.77734375" customWidth="1"/>
    <col min="8708" max="8708" width="15.77734375" customWidth="1"/>
    <col min="8709" max="8709" width="4.77734375" customWidth="1"/>
    <col min="8710" max="8710" width="6.77734375" customWidth="1"/>
    <col min="8711" max="8736" width="10.33203125" bestFit="1" customWidth="1"/>
    <col min="8960" max="8960" width="10.77734375" customWidth="1"/>
    <col min="8962" max="8962" width="7.33203125" customWidth="1"/>
    <col min="8963" max="8963" width="4.77734375" customWidth="1"/>
    <col min="8964" max="8964" width="15.77734375" customWidth="1"/>
    <col min="8965" max="8965" width="4.77734375" customWidth="1"/>
    <col min="8966" max="8966" width="6.77734375" customWidth="1"/>
    <col min="8967" max="8992" width="10.33203125" bestFit="1" customWidth="1"/>
    <col min="9216" max="9216" width="10.77734375" customWidth="1"/>
    <col min="9218" max="9218" width="7.33203125" customWidth="1"/>
    <col min="9219" max="9219" width="4.77734375" customWidth="1"/>
    <col min="9220" max="9220" width="15.77734375" customWidth="1"/>
    <col min="9221" max="9221" width="4.77734375" customWidth="1"/>
    <col min="9222" max="9222" width="6.77734375" customWidth="1"/>
    <col min="9223" max="9248" width="10.33203125" bestFit="1" customWidth="1"/>
    <col min="9472" max="9472" width="10.77734375" customWidth="1"/>
    <col min="9474" max="9474" width="7.33203125" customWidth="1"/>
    <col min="9475" max="9475" width="4.77734375" customWidth="1"/>
    <col min="9476" max="9476" width="15.77734375" customWidth="1"/>
    <col min="9477" max="9477" width="4.77734375" customWidth="1"/>
    <col min="9478" max="9478" width="6.77734375" customWidth="1"/>
    <col min="9479" max="9504" width="10.33203125" bestFit="1" customWidth="1"/>
    <col min="9728" max="9728" width="10.77734375" customWidth="1"/>
    <col min="9730" max="9730" width="7.33203125" customWidth="1"/>
    <col min="9731" max="9731" width="4.77734375" customWidth="1"/>
    <col min="9732" max="9732" width="15.77734375" customWidth="1"/>
    <col min="9733" max="9733" width="4.77734375" customWidth="1"/>
    <col min="9734" max="9734" width="6.77734375" customWidth="1"/>
    <col min="9735" max="9760" width="10.33203125" bestFit="1" customWidth="1"/>
    <col min="9984" max="9984" width="10.77734375" customWidth="1"/>
    <col min="9986" max="9986" width="7.33203125" customWidth="1"/>
    <col min="9987" max="9987" width="4.77734375" customWidth="1"/>
    <col min="9988" max="9988" width="15.77734375" customWidth="1"/>
    <col min="9989" max="9989" width="4.77734375" customWidth="1"/>
    <col min="9990" max="9990" width="6.77734375" customWidth="1"/>
    <col min="9991" max="10016" width="10.33203125" bestFit="1" customWidth="1"/>
    <col min="10240" max="10240" width="10.77734375" customWidth="1"/>
    <col min="10242" max="10242" width="7.33203125" customWidth="1"/>
    <col min="10243" max="10243" width="4.77734375" customWidth="1"/>
    <col min="10244" max="10244" width="15.77734375" customWidth="1"/>
    <col min="10245" max="10245" width="4.77734375" customWidth="1"/>
    <col min="10246" max="10246" width="6.77734375" customWidth="1"/>
    <col min="10247" max="10272" width="10.33203125" bestFit="1" customWidth="1"/>
    <col min="10496" max="10496" width="10.77734375" customWidth="1"/>
    <col min="10498" max="10498" width="7.33203125" customWidth="1"/>
    <col min="10499" max="10499" width="4.77734375" customWidth="1"/>
    <col min="10500" max="10500" width="15.77734375" customWidth="1"/>
    <col min="10501" max="10501" width="4.77734375" customWidth="1"/>
    <col min="10502" max="10502" width="6.77734375" customWidth="1"/>
    <col min="10503" max="10528" width="10.33203125" bestFit="1" customWidth="1"/>
    <col min="10752" max="10752" width="10.77734375" customWidth="1"/>
    <col min="10754" max="10754" width="7.33203125" customWidth="1"/>
    <col min="10755" max="10755" width="4.77734375" customWidth="1"/>
    <col min="10756" max="10756" width="15.77734375" customWidth="1"/>
    <col min="10757" max="10757" width="4.77734375" customWidth="1"/>
    <col min="10758" max="10758" width="6.77734375" customWidth="1"/>
    <col min="10759" max="10784" width="10.33203125" bestFit="1" customWidth="1"/>
    <col min="11008" max="11008" width="10.77734375" customWidth="1"/>
    <col min="11010" max="11010" width="7.33203125" customWidth="1"/>
    <col min="11011" max="11011" width="4.77734375" customWidth="1"/>
    <col min="11012" max="11012" width="15.77734375" customWidth="1"/>
    <col min="11013" max="11013" width="4.77734375" customWidth="1"/>
    <col min="11014" max="11014" width="6.77734375" customWidth="1"/>
    <col min="11015" max="11040" width="10.33203125" bestFit="1" customWidth="1"/>
    <col min="11264" max="11264" width="10.77734375" customWidth="1"/>
    <col min="11266" max="11266" width="7.33203125" customWidth="1"/>
    <col min="11267" max="11267" width="4.77734375" customWidth="1"/>
    <col min="11268" max="11268" width="15.77734375" customWidth="1"/>
    <col min="11269" max="11269" width="4.77734375" customWidth="1"/>
    <col min="11270" max="11270" width="6.77734375" customWidth="1"/>
    <col min="11271" max="11296" width="10.33203125" bestFit="1" customWidth="1"/>
    <col min="11520" max="11520" width="10.77734375" customWidth="1"/>
    <col min="11522" max="11522" width="7.33203125" customWidth="1"/>
    <col min="11523" max="11523" width="4.77734375" customWidth="1"/>
    <col min="11524" max="11524" width="15.77734375" customWidth="1"/>
    <col min="11525" max="11525" width="4.77734375" customWidth="1"/>
    <col min="11526" max="11526" width="6.77734375" customWidth="1"/>
    <col min="11527" max="11552" width="10.33203125" bestFit="1" customWidth="1"/>
    <col min="11776" max="11776" width="10.77734375" customWidth="1"/>
    <col min="11778" max="11778" width="7.33203125" customWidth="1"/>
    <col min="11779" max="11779" width="4.77734375" customWidth="1"/>
    <col min="11780" max="11780" width="15.77734375" customWidth="1"/>
    <col min="11781" max="11781" width="4.77734375" customWidth="1"/>
    <col min="11782" max="11782" width="6.77734375" customWidth="1"/>
    <col min="11783" max="11808" width="10.33203125" bestFit="1" customWidth="1"/>
    <col min="12032" max="12032" width="10.77734375" customWidth="1"/>
    <col min="12034" max="12034" width="7.33203125" customWidth="1"/>
    <col min="12035" max="12035" width="4.77734375" customWidth="1"/>
    <col min="12036" max="12036" width="15.77734375" customWidth="1"/>
    <col min="12037" max="12037" width="4.77734375" customWidth="1"/>
    <col min="12038" max="12038" width="6.77734375" customWidth="1"/>
    <col min="12039" max="12064" width="10.33203125" bestFit="1" customWidth="1"/>
    <col min="12288" max="12288" width="10.77734375" customWidth="1"/>
    <col min="12290" max="12290" width="7.33203125" customWidth="1"/>
    <col min="12291" max="12291" width="4.77734375" customWidth="1"/>
    <col min="12292" max="12292" width="15.77734375" customWidth="1"/>
    <col min="12293" max="12293" width="4.77734375" customWidth="1"/>
    <col min="12294" max="12294" width="6.77734375" customWidth="1"/>
    <col min="12295" max="12320" width="10.33203125" bestFit="1" customWidth="1"/>
    <col min="12544" max="12544" width="10.77734375" customWidth="1"/>
    <col min="12546" max="12546" width="7.33203125" customWidth="1"/>
    <col min="12547" max="12547" width="4.77734375" customWidth="1"/>
    <col min="12548" max="12548" width="15.77734375" customWidth="1"/>
    <col min="12549" max="12549" width="4.77734375" customWidth="1"/>
    <col min="12550" max="12550" width="6.77734375" customWidth="1"/>
    <col min="12551" max="12576" width="10.33203125" bestFit="1" customWidth="1"/>
    <col min="12800" max="12800" width="10.77734375" customWidth="1"/>
    <col min="12802" max="12802" width="7.33203125" customWidth="1"/>
    <col min="12803" max="12803" width="4.77734375" customWidth="1"/>
    <col min="12804" max="12804" width="15.77734375" customWidth="1"/>
    <col min="12805" max="12805" width="4.77734375" customWidth="1"/>
    <col min="12806" max="12806" width="6.77734375" customWidth="1"/>
    <col min="12807" max="12832" width="10.33203125" bestFit="1" customWidth="1"/>
    <col min="13056" max="13056" width="10.77734375" customWidth="1"/>
    <col min="13058" max="13058" width="7.33203125" customWidth="1"/>
    <col min="13059" max="13059" width="4.77734375" customWidth="1"/>
    <col min="13060" max="13060" width="15.77734375" customWidth="1"/>
    <col min="13061" max="13061" width="4.77734375" customWidth="1"/>
    <col min="13062" max="13062" width="6.77734375" customWidth="1"/>
    <col min="13063" max="13088" width="10.33203125" bestFit="1" customWidth="1"/>
    <col min="13312" max="13312" width="10.77734375" customWidth="1"/>
    <col min="13314" max="13314" width="7.33203125" customWidth="1"/>
    <col min="13315" max="13315" width="4.77734375" customWidth="1"/>
    <col min="13316" max="13316" width="15.77734375" customWidth="1"/>
    <col min="13317" max="13317" width="4.77734375" customWidth="1"/>
    <col min="13318" max="13318" width="6.77734375" customWidth="1"/>
    <col min="13319" max="13344" width="10.33203125" bestFit="1" customWidth="1"/>
    <col min="13568" max="13568" width="10.77734375" customWidth="1"/>
    <col min="13570" max="13570" width="7.33203125" customWidth="1"/>
    <col min="13571" max="13571" width="4.77734375" customWidth="1"/>
    <col min="13572" max="13572" width="15.77734375" customWidth="1"/>
    <col min="13573" max="13573" width="4.77734375" customWidth="1"/>
    <col min="13574" max="13574" width="6.77734375" customWidth="1"/>
    <col min="13575" max="13600" width="10.33203125" bestFit="1" customWidth="1"/>
    <col min="13824" max="13824" width="10.77734375" customWidth="1"/>
    <col min="13826" max="13826" width="7.33203125" customWidth="1"/>
    <col min="13827" max="13827" width="4.77734375" customWidth="1"/>
    <col min="13828" max="13828" width="15.77734375" customWidth="1"/>
    <col min="13829" max="13829" width="4.77734375" customWidth="1"/>
    <col min="13830" max="13830" width="6.77734375" customWidth="1"/>
    <col min="13831" max="13856" width="10.33203125" bestFit="1" customWidth="1"/>
    <col min="14080" max="14080" width="10.77734375" customWidth="1"/>
    <col min="14082" max="14082" width="7.33203125" customWidth="1"/>
    <col min="14083" max="14083" width="4.77734375" customWidth="1"/>
    <col min="14084" max="14084" width="15.77734375" customWidth="1"/>
    <col min="14085" max="14085" width="4.77734375" customWidth="1"/>
    <col min="14086" max="14086" width="6.77734375" customWidth="1"/>
    <col min="14087" max="14112" width="10.33203125" bestFit="1" customWidth="1"/>
    <col min="14336" max="14336" width="10.77734375" customWidth="1"/>
    <col min="14338" max="14338" width="7.33203125" customWidth="1"/>
    <col min="14339" max="14339" width="4.77734375" customWidth="1"/>
    <col min="14340" max="14340" width="15.77734375" customWidth="1"/>
    <col min="14341" max="14341" width="4.77734375" customWidth="1"/>
    <col min="14342" max="14342" width="6.77734375" customWidth="1"/>
    <col min="14343" max="14368" width="10.33203125" bestFit="1" customWidth="1"/>
    <col min="14592" max="14592" width="10.77734375" customWidth="1"/>
    <col min="14594" max="14594" width="7.33203125" customWidth="1"/>
    <col min="14595" max="14595" width="4.77734375" customWidth="1"/>
    <col min="14596" max="14596" width="15.77734375" customWidth="1"/>
    <col min="14597" max="14597" width="4.77734375" customWidth="1"/>
    <col min="14598" max="14598" width="6.77734375" customWidth="1"/>
    <col min="14599" max="14624" width="10.33203125" bestFit="1" customWidth="1"/>
    <col min="14848" max="14848" width="10.77734375" customWidth="1"/>
    <col min="14850" max="14850" width="7.33203125" customWidth="1"/>
    <col min="14851" max="14851" width="4.77734375" customWidth="1"/>
    <col min="14852" max="14852" width="15.77734375" customWidth="1"/>
    <col min="14853" max="14853" width="4.77734375" customWidth="1"/>
    <col min="14854" max="14854" width="6.77734375" customWidth="1"/>
    <col min="14855" max="14880" width="10.33203125" bestFit="1" customWidth="1"/>
    <col min="15104" max="15104" width="10.77734375" customWidth="1"/>
    <col min="15106" max="15106" width="7.33203125" customWidth="1"/>
    <col min="15107" max="15107" width="4.77734375" customWidth="1"/>
    <col min="15108" max="15108" width="15.77734375" customWidth="1"/>
    <col min="15109" max="15109" width="4.77734375" customWidth="1"/>
    <col min="15110" max="15110" width="6.77734375" customWidth="1"/>
    <col min="15111" max="15136" width="10.33203125" bestFit="1" customWidth="1"/>
    <col min="15360" max="15360" width="10.77734375" customWidth="1"/>
    <col min="15362" max="15362" width="7.33203125" customWidth="1"/>
    <col min="15363" max="15363" width="4.77734375" customWidth="1"/>
    <col min="15364" max="15364" width="15.77734375" customWidth="1"/>
    <col min="15365" max="15365" width="4.77734375" customWidth="1"/>
    <col min="15366" max="15366" width="6.77734375" customWidth="1"/>
    <col min="15367" max="15392" width="10.33203125" bestFit="1" customWidth="1"/>
    <col min="15616" max="15616" width="10.77734375" customWidth="1"/>
    <col min="15618" max="15618" width="7.33203125" customWidth="1"/>
    <col min="15619" max="15619" width="4.77734375" customWidth="1"/>
    <col min="15620" max="15620" width="15.77734375" customWidth="1"/>
    <col min="15621" max="15621" width="4.77734375" customWidth="1"/>
    <col min="15622" max="15622" width="6.77734375" customWidth="1"/>
    <col min="15623" max="15648" width="10.33203125" bestFit="1" customWidth="1"/>
    <col min="15872" max="15872" width="10.77734375" customWidth="1"/>
    <col min="15874" max="15874" width="7.33203125" customWidth="1"/>
    <col min="15875" max="15875" width="4.77734375" customWidth="1"/>
    <col min="15876" max="15876" width="15.77734375" customWidth="1"/>
    <col min="15877" max="15877" width="4.77734375" customWidth="1"/>
    <col min="15878" max="15878" width="6.77734375" customWidth="1"/>
    <col min="15879" max="15904" width="10.33203125" bestFit="1" customWidth="1"/>
    <col min="16128" max="16128" width="10.77734375" customWidth="1"/>
    <col min="16130" max="16130" width="7.33203125" customWidth="1"/>
    <col min="16131" max="16131" width="4.77734375" customWidth="1"/>
    <col min="16132" max="16132" width="15.77734375" customWidth="1"/>
    <col min="16133" max="16133" width="4.77734375" customWidth="1"/>
    <col min="16134" max="16134" width="6.77734375" customWidth="1"/>
    <col min="16135" max="16160" width="10.33203125" bestFit="1" customWidth="1"/>
  </cols>
  <sheetData>
    <row r="1" spans="1:33" s="1" customFormat="1" ht="12">
      <c r="A1" s="1" t="s">
        <v>170</v>
      </c>
      <c r="B1" s="1" t="s">
        <v>169</v>
      </c>
      <c r="C1" s="1" t="s">
        <v>0</v>
      </c>
      <c r="D1" s="1" t="s">
        <v>1</v>
      </c>
      <c r="E1" s="1" t="s">
        <v>2</v>
      </c>
      <c r="F1" s="2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</row>
    <row r="2" spans="1:33">
      <c r="A2" t="str">
        <f t="shared" ref="A2:A57" si="0">C2&amp;B2&amp;E2</f>
        <v>PRW06000001StartPop</v>
      </c>
      <c r="B2" t="str">
        <f>VLOOKUP(D2, Lookups!B:D,3,FALSE)</f>
        <v>W06000001</v>
      </c>
      <c r="C2" s="3" t="s">
        <v>171</v>
      </c>
      <c r="D2" s="3" t="s">
        <v>41</v>
      </c>
      <c r="E2" s="3" t="s">
        <v>30</v>
      </c>
      <c r="F2" s="4" t="s">
        <v>31</v>
      </c>
      <c r="G2" s="5">
        <v>70169</v>
      </c>
      <c r="H2" s="5">
        <v>70165.469961879528</v>
      </c>
      <c r="I2" s="5">
        <v>70170.040029087293</v>
      </c>
      <c r="J2" s="5">
        <v>70176.043670115454</v>
      </c>
      <c r="K2" s="5">
        <v>70174.980299151939</v>
      </c>
      <c r="L2" s="5">
        <v>70173.823673443694</v>
      </c>
      <c r="M2" s="5">
        <v>70169.16917114782</v>
      </c>
      <c r="N2" s="5">
        <v>70161.580209996362</v>
      </c>
      <c r="O2" s="5">
        <v>70149.202137507353</v>
      </c>
      <c r="P2" s="5">
        <v>70128.534298104016</v>
      </c>
      <c r="Q2" s="5">
        <v>70093.783833623922</v>
      </c>
      <c r="R2" s="5">
        <v>70045.411486585755</v>
      </c>
      <c r="S2" s="5">
        <v>69983.674757678804</v>
      </c>
      <c r="T2" s="5">
        <v>69907.707063883019</v>
      </c>
      <c r="U2" s="5">
        <v>69819.010454669507</v>
      </c>
      <c r="V2" s="5">
        <v>69718.371474189844</v>
      </c>
      <c r="W2" s="5">
        <v>69607.062371718144</v>
      </c>
      <c r="X2" s="5">
        <v>69487.599684204019</v>
      </c>
      <c r="Y2" s="5">
        <v>69361.501304108053</v>
      </c>
      <c r="Z2" s="5">
        <v>69230.779393457837</v>
      </c>
      <c r="AA2" s="5">
        <v>69092.885075239232</v>
      </c>
      <c r="AB2" s="5">
        <v>68950.118833656947</v>
      </c>
      <c r="AC2" s="5">
        <v>68803.001783481945</v>
      </c>
      <c r="AD2" s="5">
        <v>68654.06871960366</v>
      </c>
      <c r="AE2" s="5">
        <v>68501.70706709761</v>
      </c>
      <c r="AF2" s="5">
        <v>68348.410742943553</v>
      </c>
      <c r="AG2" s="6"/>
    </row>
    <row r="3" spans="1:33">
      <c r="A3" t="str">
        <f t="shared" si="0"/>
        <v>PRW06000001Births</v>
      </c>
      <c r="B3" t="str">
        <f>VLOOKUP(D3, Lookups!B:D,3,FALSE)</f>
        <v>W06000001</v>
      </c>
      <c r="C3" s="3" t="s">
        <v>171</v>
      </c>
      <c r="D3" s="3" t="s">
        <v>41</v>
      </c>
      <c r="E3" s="3" t="s">
        <v>34</v>
      </c>
      <c r="F3" s="4" t="s">
        <v>32</v>
      </c>
      <c r="G3" s="5">
        <v>388.06706369838207</v>
      </c>
      <c r="H3" s="5">
        <v>386.0344096606654</v>
      </c>
      <c r="I3" s="5">
        <v>384.73073345737066</v>
      </c>
      <c r="J3" s="5">
        <v>383.25369600540859</v>
      </c>
      <c r="K3" s="5">
        <v>382.32138449667752</v>
      </c>
      <c r="L3" s="5">
        <v>381.4957755128554</v>
      </c>
      <c r="M3" s="5">
        <v>379.94009037514945</v>
      </c>
      <c r="N3" s="5">
        <v>378.37510925710694</v>
      </c>
      <c r="O3" s="5">
        <v>375.16019307097031</v>
      </c>
      <c r="P3" s="5">
        <v>370.85626182874955</v>
      </c>
      <c r="Q3" s="5">
        <v>366.51467094633108</v>
      </c>
      <c r="R3" s="5">
        <v>361.8172648751592</v>
      </c>
      <c r="S3" s="5">
        <v>357.53849782908526</v>
      </c>
      <c r="T3" s="5">
        <v>354.42354566139329</v>
      </c>
      <c r="U3" s="5">
        <v>351.9603342713541</v>
      </c>
      <c r="V3" s="5">
        <v>350.16929734905921</v>
      </c>
      <c r="W3" s="5">
        <v>349.30153030953159</v>
      </c>
      <c r="X3" s="5">
        <v>349.28547005161056</v>
      </c>
      <c r="Y3" s="5">
        <v>349.98390256255504</v>
      </c>
      <c r="Z3" s="5">
        <v>350.62404826412035</v>
      </c>
      <c r="AA3" s="5">
        <v>351.42354325730969</v>
      </c>
      <c r="AB3" s="5">
        <v>352.70701106516356</v>
      </c>
      <c r="AC3" s="5">
        <v>354.35166035204981</v>
      </c>
      <c r="AD3" s="5">
        <v>355.9498569234346</v>
      </c>
      <c r="AE3" s="5">
        <v>357.38726355681877</v>
      </c>
      <c r="AF3" s="5"/>
      <c r="AG3" s="6"/>
    </row>
    <row r="4" spans="1:33">
      <c r="A4" t="str">
        <f t="shared" si="0"/>
        <v>PRW06000001Births</v>
      </c>
      <c r="B4" t="str">
        <f>VLOOKUP(D4, Lookups!B:D,3,FALSE)</f>
        <v>W06000001</v>
      </c>
      <c r="C4" s="3" t="s">
        <v>171</v>
      </c>
      <c r="D4" s="3" t="s">
        <v>41</v>
      </c>
      <c r="E4" s="3" t="s">
        <v>34</v>
      </c>
      <c r="F4" s="4" t="s">
        <v>33</v>
      </c>
      <c r="G4" s="5">
        <v>369.58769691645637</v>
      </c>
      <c r="H4" s="5">
        <v>367.65183583804361</v>
      </c>
      <c r="I4" s="5">
        <v>366.410239396159</v>
      </c>
      <c r="J4" s="5">
        <v>365.00353699547736</v>
      </c>
      <c r="K4" s="5">
        <v>364.11562123154522</v>
      </c>
      <c r="L4" s="5">
        <v>363.32932692463771</v>
      </c>
      <c r="M4" s="5">
        <v>361.84772196261815</v>
      </c>
      <c r="N4" s="5">
        <v>360.35726368558022</v>
      </c>
      <c r="O4" s="5">
        <v>357.29543860387946</v>
      </c>
      <c r="P4" s="5">
        <v>353.19645627763009</v>
      </c>
      <c r="Q4" s="5">
        <v>349.06160762571335</v>
      </c>
      <c r="R4" s="5">
        <v>344.58788734968613</v>
      </c>
      <c r="S4" s="5">
        <v>340.51287092564462</v>
      </c>
      <c r="T4" s="5">
        <v>337.54624967546556</v>
      </c>
      <c r="U4" s="5">
        <v>335.20033395670578</v>
      </c>
      <c r="V4" s="5">
        <v>333.49458442750131</v>
      </c>
      <c r="W4" s="5">
        <v>332.66813958948148</v>
      </c>
      <c r="X4" s="5">
        <v>332.65284410503523</v>
      </c>
      <c r="Y4" s="5">
        <v>333.31801795594504</v>
      </c>
      <c r="Z4" s="5">
        <v>333.92768055724321</v>
      </c>
      <c r="AA4" s="5">
        <v>334.6891043957238</v>
      </c>
      <c r="AB4" s="5">
        <v>335.9114547458164</v>
      </c>
      <c r="AC4" s="5">
        <v>337.47778747290397</v>
      </c>
      <c r="AD4" s="5">
        <v>338.99987951650235</v>
      </c>
      <c r="AE4" s="5">
        <v>340.36883827868633</v>
      </c>
      <c r="AF4" s="5"/>
      <c r="AG4" s="6"/>
    </row>
    <row r="5" spans="1:33">
      <c r="A5" t="str">
        <f t="shared" si="0"/>
        <v>PRW06000001Deaths</v>
      </c>
      <c r="B5" t="str">
        <f>VLOOKUP(D5, Lookups!B:D,3,FALSE)</f>
        <v>W06000001</v>
      </c>
      <c r="C5" s="3" t="s">
        <v>171</v>
      </c>
      <c r="D5" s="3" t="s">
        <v>41</v>
      </c>
      <c r="E5" s="3" t="s">
        <v>35</v>
      </c>
      <c r="F5" s="4" t="s">
        <v>31</v>
      </c>
      <c r="G5" s="5">
        <v>795.65935873529281</v>
      </c>
      <c r="H5" s="5">
        <v>783.59073829098656</v>
      </c>
      <c r="I5" s="5">
        <v>779.61189182535873</v>
      </c>
      <c r="J5" s="5">
        <v>783.7951639643926</v>
      </c>
      <c r="K5" s="5">
        <v>782.06819143648988</v>
      </c>
      <c r="L5" s="5">
        <v>783.95416473335217</v>
      </c>
      <c r="M5" s="5">
        <v>783.85133348921079</v>
      </c>
      <c r="N5" s="5">
        <v>785.58500543169941</v>
      </c>
      <c r="O5" s="5">
        <v>787.59803107819221</v>
      </c>
      <c r="P5" s="5">
        <v>793.27774258647696</v>
      </c>
      <c r="Q5" s="5">
        <v>798.42318561028571</v>
      </c>
      <c r="R5" s="5">
        <v>802.61644113168836</v>
      </c>
      <c r="S5" s="5">
        <v>808.49362255054666</v>
      </c>
      <c r="T5" s="5">
        <v>815.14096455038145</v>
      </c>
      <c r="U5" s="5">
        <v>822.27420870776132</v>
      </c>
      <c r="V5" s="5">
        <v>829.44754424824328</v>
      </c>
      <c r="W5" s="5">
        <v>835.90691741306114</v>
      </c>
      <c r="X5" s="5">
        <v>842.51125425263217</v>
      </c>
      <c r="Y5" s="5">
        <v>848.49839116871988</v>
      </c>
      <c r="Z5" s="5">
        <v>856.92060704000437</v>
      </c>
      <c r="AA5" s="5">
        <v>863.35344923528464</v>
      </c>
      <c r="AB5" s="5">
        <v>870.2100759860075</v>
      </c>
      <c r="AC5" s="5">
        <v>875.23707170322746</v>
      </c>
      <c r="AD5" s="5">
        <v>881.78594894600542</v>
      </c>
      <c r="AE5" s="5">
        <v>885.52698598953953</v>
      </c>
      <c r="AF5" s="5"/>
      <c r="AG5" s="6"/>
    </row>
    <row r="6" spans="1:33">
      <c r="A6" t="str">
        <f t="shared" si="0"/>
        <v>PRW06000001Mig_InternalIN</v>
      </c>
      <c r="B6" t="str">
        <f>VLOOKUP(D6, Lookups!B:D,3,FALSE)</f>
        <v>W06000001</v>
      </c>
      <c r="C6" s="3" t="s">
        <v>171</v>
      </c>
      <c r="D6" s="3" t="s">
        <v>41</v>
      </c>
      <c r="E6" s="3" t="s">
        <v>36</v>
      </c>
      <c r="F6" s="4" t="s">
        <v>31</v>
      </c>
      <c r="G6" s="5">
        <v>2317.8366199999987</v>
      </c>
      <c r="H6" s="5">
        <v>2317.83662</v>
      </c>
      <c r="I6" s="5">
        <v>2317.8366200000005</v>
      </c>
      <c r="J6" s="5">
        <v>2317.83662</v>
      </c>
      <c r="K6" s="5">
        <v>2317.8366199999991</v>
      </c>
      <c r="L6" s="5">
        <v>2317.8366200000009</v>
      </c>
      <c r="M6" s="5">
        <v>2317.8366199999982</v>
      </c>
      <c r="N6" s="5">
        <v>2317.8366199999996</v>
      </c>
      <c r="O6" s="5">
        <v>2317.83662</v>
      </c>
      <c r="P6" s="5">
        <v>2317.8366200000009</v>
      </c>
      <c r="Q6" s="5">
        <v>2317.8366199999996</v>
      </c>
      <c r="R6" s="5">
        <v>2317.8366200000005</v>
      </c>
      <c r="S6" s="5">
        <v>2317.8366200000009</v>
      </c>
      <c r="T6" s="5">
        <v>2317.8366199999969</v>
      </c>
      <c r="U6" s="5">
        <v>2317.8366199999996</v>
      </c>
      <c r="V6" s="5">
        <v>2317.8366200000014</v>
      </c>
      <c r="W6" s="5">
        <v>2317.8366200000019</v>
      </c>
      <c r="X6" s="5">
        <v>2317.83662</v>
      </c>
      <c r="Y6" s="5">
        <v>2317.8366199999991</v>
      </c>
      <c r="Z6" s="5">
        <v>2317.8366199999991</v>
      </c>
      <c r="AA6" s="5">
        <v>2317.8366200000005</v>
      </c>
      <c r="AB6" s="5">
        <v>2317.8366200000019</v>
      </c>
      <c r="AC6" s="5">
        <v>2317.8366199999973</v>
      </c>
      <c r="AD6" s="5">
        <v>2317.8366200000023</v>
      </c>
      <c r="AE6" s="5">
        <v>2317.83662</v>
      </c>
      <c r="AF6" s="5"/>
      <c r="AG6" s="6"/>
    </row>
    <row r="7" spans="1:33">
      <c r="A7" t="str">
        <f t="shared" si="0"/>
        <v>PRW06000001Mig_InternalOut</v>
      </c>
      <c r="B7" t="str">
        <f>VLOOKUP(D7, Lookups!B:D,3,FALSE)</f>
        <v>W06000001</v>
      </c>
      <c r="C7" s="3" t="s">
        <v>171</v>
      </c>
      <c r="D7" s="3" t="s">
        <v>41</v>
      </c>
      <c r="E7" s="3" t="s">
        <v>37</v>
      </c>
      <c r="F7" s="4" t="s">
        <v>31</v>
      </c>
      <c r="G7" s="5">
        <v>2305.5620600000002</v>
      </c>
      <c r="H7" s="5">
        <v>2305.5620600000007</v>
      </c>
      <c r="I7" s="5">
        <v>2305.5620600000007</v>
      </c>
      <c r="J7" s="5">
        <v>2305.5620600000011</v>
      </c>
      <c r="K7" s="5">
        <v>2305.5620600000007</v>
      </c>
      <c r="L7" s="5">
        <v>2305.5620600000002</v>
      </c>
      <c r="M7" s="5">
        <v>2305.562060000002</v>
      </c>
      <c r="N7" s="5">
        <v>2305.5620599999988</v>
      </c>
      <c r="O7" s="5">
        <v>2305.5620599999993</v>
      </c>
      <c r="P7" s="5">
        <v>2305.5620600000007</v>
      </c>
      <c r="Q7" s="5">
        <v>2305.5620599999997</v>
      </c>
      <c r="R7" s="5">
        <v>2305.5620599999993</v>
      </c>
      <c r="S7" s="5">
        <v>2305.5620600000002</v>
      </c>
      <c r="T7" s="5">
        <v>2305.5620599999997</v>
      </c>
      <c r="U7" s="5">
        <v>2305.5620600000002</v>
      </c>
      <c r="V7" s="5">
        <v>2305.5620600000002</v>
      </c>
      <c r="W7" s="5">
        <v>2305.5620600000002</v>
      </c>
      <c r="X7" s="5">
        <v>2305.5620599999988</v>
      </c>
      <c r="Y7" s="5">
        <v>2305.5620600000002</v>
      </c>
      <c r="Z7" s="5">
        <v>2305.5620600000007</v>
      </c>
      <c r="AA7" s="5">
        <v>2305.5620599999993</v>
      </c>
      <c r="AB7" s="5">
        <v>2305.5620599999993</v>
      </c>
      <c r="AC7" s="5">
        <v>2305.5620599999993</v>
      </c>
      <c r="AD7" s="5">
        <v>2305.5620600000029</v>
      </c>
      <c r="AE7" s="5">
        <v>2305.5620599999988</v>
      </c>
      <c r="AF7" s="5"/>
      <c r="AG7" s="6"/>
    </row>
    <row r="8" spans="1:33">
      <c r="A8" t="str">
        <f t="shared" si="0"/>
        <v>PRW06000001Mig_OverseasIn</v>
      </c>
      <c r="B8" t="str">
        <f>VLOOKUP(D8, Lookups!B:D,3,FALSE)</f>
        <v>W06000001</v>
      </c>
      <c r="C8" s="3" t="s">
        <v>171</v>
      </c>
      <c r="D8" s="3" t="s">
        <v>41</v>
      </c>
      <c r="E8" s="3" t="s">
        <v>38</v>
      </c>
      <c r="F8" s="4" t="s">
        <v>31</v>
      </c>
      <c r="G8" s="5">
        <v>127.20000000000007</v>
      </c>
      <c r="H8" s="5">
        <v>127.20000000000007</v>
      </c>
      <c r="I8" s="5">
        <v>127.20000000000007</v>
      </c>
      <c r="J8" s="5">
        <v>127.20000000000007</v>
      </c>
      <c r="K8" s="5">
        <v>127.20000000000007</v>
      </c>
      <c r="L8" s="5">
        <v>127.20000000000007</v>
      </c>
      <c r="M8" s="5">
        <v>127.20000000000007</v>
      </c>
      <c r="N8" s="5">
        <v>127.20000000000007</v>
      </c>
      <c r="O8" s="5">
        <v>127.20000000000007</v>
      </c>
      <c r="P8" s="5">
        <v>127.20000000000007</v>
      </c>
      <c r="Q8" s="5">
        <v>127.20000000000007</v>
      </c>
      <c r="R8" s="5">
        <v>127.20000000000007</v>
      </c>
      <c r="S8" s="5">
        <v>127.20000000000007</v>
      </c>
      <c r="T8" s="5">
        <v>127.20000000000007</v>
      </c>
      <c r="U8" s="5">
        <v>127.20000000000007</v>
      </c>
      <c r="V8" s="5">
        <v>127.20000000000007</v>
      </c>
      <c r="W8" s="5">
        <v>127.20000000000007</v>
      </c>
      <c r="X8" s="5">
        <v>127.20000000000007</v>
      </c>
      <c r="Y8" s="5">
        <v>127.20000000000007</v>
      </c>
      <c r="Z8" s="5">
        <v>127.20000000000007</v>
      </c>
      <c r="AA8" s="5">
        <v>127.20000000000007</v>
      </c>
      <c r="AB8" s="5">
        <v>127.20000000000007</v>
      </c>
      <c r="AC8" s="5">
        <v>127.20000000000007</v>
      </c>
      <c r="AD8" s="5">
        <v>127.20000000000007</v>
      </c>
      <c r="AE8" s="5">
        <v>127.20000000000007</v>
      </c>
      <c r="AF8" s="5"/>
      <c r="AG8" s="6"/>
    </row>
    <row r="9" spans="1:33">
      <c r="A9" t="str">
        <f t="shared" si="0"/>
        <v>PRW06000001Mig_OverseasOut</v>
      </c>
      <c r="B9" t="str">
        <f>VLOOKUP(D9, Lookups!B:D,3,FALSE)</f>
        <v>W06000001</v>
      </c>
      <c r="C9" s="3" t="s">
        <v>171</v>
      </c>
      <c r="D9" s="3" t="s">
        <v>41</v>
      </c>
      <c r="E9" s="3" t="s">
        <v>39</v>
      </c>
      <c r="F9" s="4" t="s">
        <v>31</v>
      </c>
      <c r="G9" s="5">
        <v>104.99999999999997</v>
      </c>
      <c r="H9" s="5">
        <v>105.00000000000003</v>
      </c>
      <c r="I9" s="5">
        <v>105.00000000000001</v>
      </c>
      <c r="J9" s="5">
        <v>104.99999999999999</v>
      </c>
      <c r="K9" s="5">
        <v>105</v>
      </c>
      <c r="L9" s="5">
        <v>105.00000000000007</v>
      </c>
      <c r="M9" s="5">
        <v>104.99999999999997</v>
      </c>
      <c r="N9" s="5">
        <v>104.99999999999999</v>
      </c>
      <c r="O9" s="5">
        <v>105.00000000000001</v>
      </c>
      <c r="P9" s="5">
        <v>105</v>
      </c>
      <c r="Q9" s="5">
        <v>104.99999999999996</v>
      </c>
      <c r="R9" s="5">
        <v>105</v>
      </c>
      <c r="S9" s="5">
        <v>104.99999999999999</v>
      </c>
      <c r="T9" s="5">
        <v>105.00000000000004</v>
      </c>
      <c r="U9" s="5">
        <v>105.00000000000001</v>
      </c>
      <c r="V9" s="5">
        <v>105.00000000000001</v>
      </c>
      <c r="W9" s="5">
        <v>105</v>
      </c>
      <c r="X9" s="5">
        <v>104.99999999999997</v>
      </c>
      <c r="Y9" s="5">
        <v>105.00000000000001</v>
      </c>
      <c r="Z9" s="5">
        <v>104.99999999999999</v>
      </c>
      <c r="AA9" s="5">
        <v>105.00000000000003</v>
      </c>
      <c r="AB9" s="5">
        <v>105</v>
      </c>
      <c r="AC9" s="5">
        <v>105.00000000000001</v>
      </c>
      <c r="AD9" s="5">
        <v>105.00000000000001</v>
      </c>
      <c r="AE9" s="5">
        <v>104.99999999999996</v>
      </c>
      <c r="AF9" s="5"/>
      <c r="AG9" s="6"/>
    </row>
    <row r="10" spans="1:33">
      <c r="A10" t="str">
        <f t="shared" si="0"/>
        <v>PRW06000001Constraint</v>
      </c>
      <c r="B10" t="str">
        <f>VLOOKUP(D10, Lookups!B:D,3,FALSE)</f>
        <v>W06000001</v>
      </c>
      <c r="C10" s="3" t="s">
        <v>171</v>
      </c>
      <c r="D10" s="3" t="s">
        <v>41</v>
      </c>
      <c r="E10" s="3" t="s">
        <v>40</v>
      </c>
      <c r="F10" s="4" t="s">
        <v>31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</row>
    <row r="11" spans="1:33">
      <c r="A11" t="str">
        <f t="shared" si="0"/>
        <v>PRW06000002StartPop</v>
      </c>
      <c r="B11" t="str">
        <f>VLOOKUP(D11, Lookups!B:D,3,FALSE)</f>
        <v>W06000002</v>
      </c>
      <c r="C11" s="3" t="s">
        <v>171</v>
      </c>
      <c r="D11" s="3" t="s">
        <v>42</v>
      </c>
      <c r="E11" s="3" t="s">
        <v>30</v>
      </c>
      <c r="F11" s="4" t="s">
        <v>31</v>
      </c>
      <c r="G11" s="5">
        <v>122273</v>
      </c>
      <c r="H11" s="5">
        <v>122604.98111101697</v>
      </c>
      <c r="I11" s="5">
        <v>122948.11541855209</v>
      </c>
      <c r="J11" s="5">
        <v>123299.26834290981</v>
      </c>
      <c r="K11" s="5">
        <v>123659.87536410392</v>
      </c>
      <c r="L11" s="5">
        <v>124034.49722087733</v>
      </c>
      <c r="M11" s="5">
        <v>124425.79235467679</v>
      </c>
      <c r="N11" s="5">
        <v>124835.39698841244</v>
      </c>
      <c r="O11" s="5">
        <v>125265.25415010574</v>
      </c>
      <c r="P11" s="5">
        <v>125709.52450461082</v>
      </c>
      <c r="Q11" s="5">
        <v>126165.74952906041</v>
      </c>
      <c r="R11" s="5">
        <v>126627.67339581485</v>
      </c>
      <c r="S11" s="5">
        <v>127091.19634821588</v>
      </c>
      <c r="T11" s="5">
        <v>127550.96865244434</v>
      </c>
      <c r="U11" s="5">
        <v>128005.52710176673</v>
      </c>
      <c r="V11" s="5">
        <v>128456.43009774038</v>
      </c>
      <c r="W11" s="5">
        <v>128900.68400292059</v>
      </c>
      <c r="X11" s="5">
        <v>129338.17161553001</v>
      </c>
      <c r="Y11" s="5">
        <v>129767.87398960523</v>
      </c>
      <c r="Z11" s="5">
        <v>130191.02540951836</v>
      </c>
      <c r="AA11" s="5">
        <v>130607.55514985963</v>
      </c>
      <c r="AB11" s="5">
        <v>131014.03932742735</v>
      </c>
      <c r="AC11" s="5">
        <v>131415.77080882233</v>
      </c>
      <c r="AD11" s="5">
        <v>131809.39951846772</v>
      </c>
      <c r="AE11" s="5">
        <v>132198.44196610586</v>
      </c>
      <c r="AF11" s="5">
        <v>132584.9577166978</v>
      </c>
      <c r="AG11" s="6"/>
    </row>
    <row r="12" spans="1:33">
      <c r="A12" t="str">
        <f t="shared" si="0"/>
        <v>PRW06000002Births</v>
      </c>
      <c r="B12" t="str">
        <f>VLOOKUP(D12, Lookups!B:D,3,FALSE)</f>
        <v>W06000002</v>
      </c>
      <c r="C12" s="3" t="s">
        <v>171</v>
      </c>
      <c r="D12" s="3" t="s">
        <v>42</v>
      </c>
      <c r="E12" s="3" t="s">
        <v>34</v>
      </c>
      <c r="F12" s="4" t="s">
        <v>32</v>
      </c>
      <c r="G12" s="5">
        <v>620.20388143112564</v>
      </c>
      <c r="H12" s="5">
        <v>623.57059306458245</v>
      </c>
      <c r="I12" s="5">
        <v>629.10869045949107</v>
      </c>
      <c r="J12" s="5">
        <v>636.34497046781814</v>
      </c>
      <c r="K12" s="5">
        <v>645.59724820505471</v>
      </c>
      <c r="L12" s="5">
        <v>655.51484088044708</v>
      </c>
      <c r="M12" s="5">
        <v>666.28345077721133</v>
      </c>
      <c r="N12" s="5">
        <v>678.0940936369675</v>
      </c>
      <c r="O12" s="5">
        <v>687.70014884232558</v>
      </c>
      <c r="P12" s="5">
        <v>694.59753079560585</v>
      </c>
      <c r="Q12" s="5">
        <v>699.58333901653043</v>
      </c>
      <c r="R12" s="5">
        <v>702.68330424856822</v>
      </c>
      <c r="S12" s="5">
        <v>704.77031287407931</v>
      </c>
      <c r="T12" s="5">
        <v>706.65762741979529</v>
      </c>
      <c r="U12" s="5">
        <v>708.52772470991147</v>
      </c>
      <c r="V12" s="5">
        <v>710.1768984997866</v>
      </c>
      <c r="W12" s="5">
        <v>711.93201207834136</v>
      </c>
      <c r="X12" s="5">
        <v>713.74480937430735</v>
      </c>
      <c r="Y12" s="5">
        <v>715.74937946716375</v>
      </c>
      <c r="Z12" s="5">
        <v>717.57130168194089</v>
      </c>
      <c r="AA12" s="5">
        <v>719.44482243001119</v>
      </c>
      <c r="AB12" s="5">
        <v>721.4510840068001</v>
      </c>
      <c r="AC12" s="5">
        <v>723.63246214663934</v>
      </c>
      <c r="AD12" s="5">
        <v>725.72841385452568</v>
      </c>
      <c r="AE12" s="5">
        <v>727.50848859971325</v>
      </c>
      <c r="AF12" s="5"/>
      <c r="AG12" s="6"/>
    </row>
    <row r="13" spans="1:33">
      <c r="A13" t="str">
        <f t="shared" si="0"/>
        <v>PRW06000002Births</v>
      </c>
      <c r="B13" t="str">
        <f>VLOOKUP(D13, Lookups!B:D,3,FALSE)</f>
        <v>W06000002</v>
      </c>
      <c r="C13" s="3" t="s">
        <v>171</v>
      </c>
      <c r="D13" s="3" t="s">
        <v>42</v>
      </c>
      <c r="E13" s="3" t="s">
        <v>34</v>
      </c>
      <c r="F13" s="4" t="s">
        <v>33</v>
      </c>
      <c r="G13" s="5">
        <v>590.6703907624933</v>
      </c>
      <c r="H13" s="5">
        <v>593.87678294360933</v>
      </c>
      <c r="I13" s="5">
        <v>599.15116166046482</v>
      </c>
      <c r="J13" s="5">
        <v>606.04285722728775</v>
      </c>
      <c r="K13" s="5">
        <v>614.85455072054037</v>
      </c>
      <c r="L13" s="5">
        <v>624.29987751772171</v>
      </c>
      <c r="M13" s="5">
        <v>634.55569694441283</v>
      </c>
      <c r="N13" s="5">
        <v>645.80392876300584</v>
      </c>
      <c r="O13" s="5">
        <v>654.95255319396244</v>
      </c>
      <c r="P13" s="5">
        <v>661.52148869333598</v>
      </c>
      <c r="Q13" s="5">
        <v>666.26987769619882</v>
      </c>
      <c r="R13" s="5">
        <v>669.22222567366202</v>
      </c>
      <c r="S13" s="5">
        <v>671.20985302857412</v>
      </c>
      <c r="T13" s="5">
        <v>673.00729553673375</v>
      </c>
      <c r="U13" s="5">
        <v>674.7883406578444</v>
      </c>
      <c r="V13" s="5">
        <v>676.35898243559814</v>
      </c>
      <c r="W13" s="5">
        <v>678.03051925488626</v>
      </c>
      <c r="X13" s="5">
        <v>679.75699295045638</v>
      </c>
      <c r="Y13" s="5">
        <v>681.66610741347165</v>
      </c>
      <c r="Z13" s="5">
        <v>683.40127150831427</v>
      </c>
      <c r="AA13" s="5">
        <v>685.18557706572335</v>
      </c>
      <c r="AB13" s="5">
        <v>687.09630246589199</v>
      </c>
      <c r="AC13" s="5">
        <v>689.1738055529197</v>
      </c>
      <c r="AD13" s="5">
        <v>691.16995012953828</v>
      </c>
      <c r="AE13" s="5">
        <v>692.8652594895832</v>
      </c>
      <c r="AF13" s="5"/>
      <c r="AG13" s="6"/>
    </row>
    <row r="14" spans="1:33">
      <c r="A14" t="str">
        <f t="shared" si="0"/>
        <v>PRW06000002Deaths</v>
      </c>
      <c r="B14" t="str">
        <f>VLOOKUP(D14, Lookups!B:D,3,FALSE)</f>
        <v>W06000002</v>
      </c>
      <c r="C14" s="3" t="s">
        <v>171</v>
      </c>
      <c r="D14" s="3" t="s">
        <v>42</v>
      </c>
      <c r="E14" s="3" t="s">
        <v>35</v>
      </c>
      <c r="F14" s="4" t="s">
        <v>31</v>
      </c>
      <c r="G14" s="5">
        <v>1189.3843611766765</v>
      </c>
      <c r="H14" s="5">
        <v>1184.804268473129</v>
      </c>
      <c r="I14" s="5">
        <v>1187.5981277621495</v>
      </c>
      <c r="J14" s="5">
        <v>1192.2720065009705</v>
      </c>
      <c r="K14" s="5">
        <v>1196.3211421522569</v>
      </c>
      <c r="L14" s="5">
        <v>1199.0107845986824</v>
      </c>
      <c r="M14" s="5">
        <v>1201.7257139859964</v>
      </c>
      <c r="N14" s="5">
        <v>1204.5320607066469</v>
      </c>
      <c r="O14" s="5">
        <v>1208.8735475312585</v>
      </c>
      <c r="P14" s="5">
        <v>1210.3851950392402</v>
      </c>
      <c r="Q14" s="5">
        <v>1214.4205499583315</v>
      </c>
      <c r="R14" s="5">
        <v>1218.8737775211039</v>
      </c>
      <c r="S14" s="5">
        <v>1226.6990616743167</v>
      </c>
      <c r="T14" s="5">
        <v>1235.5976736341279</v>
      </c>
      <c r="U14" s="5">
        <v>1242.9042693941064</v>
      </c>
      <c r="V14" s="5">
        <v>1252.7731757551815</v>
      </c>
      <c r="W14" s="5">
        <v>1262.9661187238155</v>
      </c>
      <c r="X14" s="5">
        <v>1274.2906282495339</v>
      </c>
      <c r="Y14" s="5">
        <v>1284.7552669674574</v>
      </c>
      <c r="Z14" s="5">
        <v>1294.9340328490871</v>
      </c>
      <c r="AA14" s="5">
        <v>1308.6374219279603</v>
      </c>
      <c r="AB14" s="5">
        <v>1317.3071050776502</v>
      </c>
      <c r="AC14" s="5">
        <v>1329.6687580542584</v>
      </c>
      <c r="AD14" s="5">
        <v>1338.3471163458271</v>
      </c>
      <c r="AE14" s="5">
        <v>1344.3491974974022</v>
      </c>
      <c r="AF14" s="5"/>
      <c r="AG14" s="6"/>
    </row>
    <row r="15" spans="1:33">
      <c r="A15" t="str">
        <f t="shared" si="0"/>
        <v>PRW06000002Mig_InternalIN</v>
      </c>
      <c r="B15" t="str">
        <f>VLOOKUP(D15, Lookups!B:D,3,FALSE)</f>
        <v>W06000002</v>
      </c>
      <c r="C15" s="3" t="s">
        <v>171</v>
      </c>
      <c r="D15" s="3" t="s">
        <v>42</v>
      </c>
      <c r="E15" s="3" t="s">
        <v>36</v>
      </c>
      <c r="F15" s="4" t="s">
        <v>31</v>
      </c>
      <c r="G15" s="5">
        <v>5552.926379999999</v>
      </c>
      <c r="H15" s="5">
        <v>5552.9263800000026</v>
      </c>
      <c r="I15" s="5">
        <v>5552.9263800000053</v>
      </c>
      <c r="J15" s="5">
        <v>5552.9263799999999</v>
      </c>
      <c r="K15" s="5">
        <v>5552.9263799999999</v>
      </c>
      <c r="L15" s="5">
        <v>5552.9263800000008</v>
      </c>
      <c r="M15" s="5">
        <v>5552.926379999999</v>
      </c>
      <c r="N15" s="5">
        <v>5552.9263800000017</v>
      </c>
      <c r="O15" s="5">
        <v>5552.9263799999962</v>
      </c>
      <c r="P15" s="5">
        <v>5552.9263799999981</v>
      </c>
      <c r="Q15" s="5">
        <v>5552.9263800000062</v>
      </c>
      <c r="R15" s="5">
        <v>5552.9263799999972</v>
      </c>
      <c r="S15" s="5">
        <v>5552.9263799999999</v>
      </c>
      <c r="T15" s="5">
        <v>5552.9263800000026</v>
      </c>
      <c r="U15" s="5">
        <v>5552.9263799999962</v>
      </c>
      <c r="V15" s="5">
        <v>5552.9263800000008</v>
      </c>
      <c r="W15" s="5">
        <v>5552.9263800000026</v>
      </c>
      <c r="X15" s="5">
        <v>5552.9263799999999</v>
      </c>
      <c r="Y15" s="5">
        <v>5552.9263799999953</v>
      </c>
      <c r="Z15" s="5">
        <v>5552.926379999999</v>
      </c>
      <c r="AA15" s="5">
        <v>5552.9263800000026</v>
      </c>
      <c r="AB15" s="5">
        <v>5552.9263799999962</v>
      </c>
      <c r="AC15" s="5">
        <v>5552.9263799999962</v>
      </c>
      <c r="AD15" s="5">
        <v>5552.9263800000044</v>
      </c>
      <c r="AE15" s="5">
        <v>5552.9263799999935</v>
      </c>
      <c r="AF15" s="5"/>
      <c r="AG15" s="6"/>
    </row>
    <row r="16" spans="1:33">
      <c r="A16" t="str">
        <f t="shared" si="0"/>
        <v>PRW06000002Mig_InternalOut</v>
      </c>
      <c r="B16" t="str">
        <f>VLOOKUP(D16, Lookups!B:D,3,FALSE)</f>
        <v>W06000002</v>
      </c>
      <c r="C16" s="3" t="s">
        <v>171</v>
      </c>
      <c r="D16" s="3" t="s">
        <v>42</v>
      </c>
      <c r="E16" s="3" t="s">
        <v>37</v>
      </c>
      <c r="F16" s="4" t="s">
        <v>31</v>
      </c>
      <c r="G16" s="5">
        <v>5706.0351799999999</v>
      </c>
      <c r="H16" s="5">
        <v>5706.0351800000035</v>
      </c>
      <c r="I16" s="5">
        <v>5706.035179999998</v>
      </c>
      <c r="J16" s="5">
        <v>5706.0351799999989</v>
      </c>
      <c r="K16" s="5">
        <v>5706.0351800000017</v>
      </c>
      <c r="L16" s="5">
        <v>5706.0351800000017</v>
      </c>
      <c r="M16" s="5">
        <v>5706.0351799999989</v>
      </c>
      <c r="N16" s="5">
        <v>5706.0351800000026</v>
      </c>
      <c r="O16" s="5">
        <v>5706.0351799999944</v>
      </c>
      <c r="P16" s="5">
        <v>5706.0351799999953</v>
      </c>
      <c r="Q16" s="5">
        <v>5706.035179999998</v>
      </c>
      <c r="R16" s="5">
        <v>5706.0351800000008</v>
      </c>
      <c r="S16" s="5">
        <v>5706.0351799999989</v>
      </c>
      <c r="T16" s="5">
        <v>5706.0351800000035</v>
      </c>
      <c r="U16" s="5">
        <v>5706.0351799999953</v>
      </c>
      <c r="V16" s="5">
        <v>5706.0351799999989</v>
      </c>
      <c r="W16" s="5">
        <v>5706.0351800000044</v>
      </c>
      <c r="X16" s="5">
        <v>5706.0351800000026</v>
      </c>
      <c r="Y16" s="5">
        <v>5706.0351800000017</v>
      </c>
      <c r="Z16" s="5">
        <v>5706.0351800000008</v>
      </c>
      <c r="AA16" s="5">
        <v>5706.0351800000008</v>
      </c>
      <c r="AB16" s="5">
        <v>5706.0351800000017</v>
      </c>
      <c r="AC16" s="5">
        <v>5706.0351799999953</v>
      </c>
      <c r="AD16" s="5">
        <v>5706.0351799999999</v>
      </c>
      <c r="AE16" s="5">
        <v>5706.0351799999971</v>
      </c>
      <c r="AF16" s="5"/>
      <c r="AG16" s="6"/>
    </row>
    <row r="17" spans="1:33">
      <c r="A17" t="str">
        <f t="shared" si="0"/>
        <v>PRW06000002Mig_OverseasIn</v>
      </c>
      <c r="B17" t="str">
        <f>VLOOKUP(D17, Lookups!B:D,3,FALSE)</f>
        <v>W06000002</v>
      </c>
      <c r="C17" s="3" t="s">
        <v>171</v>
      </c>
      <c r="D17" s="3" t="s">
        <v>42</v>
      </c>
      <c r="E17" s="3" t="s">
        <v>38</v>
      </c>
      <c r="F17" s="4" t="s">
        <v>31</v>
      </c>
      <c r="G17" s="5">
        <v>1022.8000000000004</v>
      </c>
      <c r="H17" s="5">
        <v>1022.8000000000004</v>
      </c>
      <c r="I17" s="5">
        <v>1022.8000000000004</v>
      </c>
      <c r="J17" s="5">
        <v>1022.8000000000004</v>
      </c>
      <c r="K17" s="5">
        <v>1022.8000000000004</v>
      </c>
      <c r="L17" s="5">
        <v>1022.8000000000004</v>
      </c>
      <c r="M17" s="5">
        <v>1022.8000000000004</v>
      </c>
      <c r="N17" s="5">
        <v>1022.8000000000004</v>
      </c>
      <c r="O17" s="5">
        <v>1022.8000000000004</v>
      </c>
      <c r="P17" s="5">
        <v>1022.8000000000004</v>
      </c>
      <c r="Q17" s="5">
        <v>1022.8000000000004</v>
      </c>
      <c r="R17" s="5">
        <v>1022.8000000000004</v>
      </c>
      <c r="S17" s="5">
        <v>1022.8000000000004</v>
      </c>
      <c r="T17" s="5">
        <v>1022.8000000000004</v>
      </c>
      <c r="U17" s="5">
        <v>1022.8000000000004</v>
      </c>
      <c r="V17" s="5">
        <v>1022.8000000000004</v>
      </c>
      <c r="W17" s="5">
        <v>1022.8000000000004</v>
      </c>
      <c r="X17" s="5">
        <v>1022.8000000000004</v>
      </c>
      <c r="Y17" s="5">
        <v>1022.8000000000004</v>
      </c>
      <c r="Z17" s="5">
        <v>1022.8000000000004</v>
      </c>
      <c r="AA17" s="5">
        <v>1022.8000000000004</v>
      </c>
      <c r="AB17" s="5">
        <v>1022.8000000000004</v>
      </c>
      <c r="AC17" s="5">
        <v>1022.8000000000004</v>
      </c>
      <c r="AD17" s="5">
        <v>1022.8000000000004</v>
      </c>
      <c r="AE17" s="5">
        <v>1022.8000000000004</v>
      </c>
      <c r="AF17" s="5"/>
      <c r="AG17" s="6"/>
    </row>
    <row r="18" spans="1:33">
      <c r="A18" t="str">
        <f t="shared" si="0"/>
        <v>PRW06000002Mig_OverseasOut</v>
      </c>
      <c r="B18" t="str">
        <f>VLOOKUP(D18, Lookups!B:D,3,FALSE)</f>
        <v>W06000002</v>
      </c>
      <c r="C18" s="3" t="s">
        <v>171</v>
      </c>
      <c r="D18" s="3" t="s">
        <v>42</v>
      </c>
      <c r="E18" s="3" t="s">
        <v>39</v>
      </c>
      <c r="F18" s="4" t="s">
        <v>31</v>
      </c>
      <c r="G18" s="5">
        <v>559.20000000000005</v>
      </c>
      <c r="H18" s="5">
        <v>559.19999999999982</v>
      </c>
      <c r="I18" s="5">
        <v>559.2000000000005</v>
      </c>
      <c r="J18" s="5">
        <v>559.20000000000027</v>
      </c>
      <c r="K18" s="5">
        <v>559.1999999999997</v>
      </c>
      <c r="L18" s="5">
        <v>559.20000000000005</v>
      </c>
      <c r="M18" s="5">
        <v>559.20000000000005</v>
      </c>
      <c r="N18" s="5">
        <v>559.20000000000016</v>
      </c>
      <c r="O18" s="5">
        <v>559.19999999999993</v>
      </c>
      <c r="P18" s="5">
        <v>559.20000000000005</v>
      </c>
      <c r="Q18" s="5">
        <v>559.19999999999993</v>
      </c>
      <c r="R18" s="5">
        <v>559.20000000000016</v>
      </c>
      <c r="S18" s="5">
        <v>559.20000000000039</v>
      </c>
      <c r="T18" s="5">
        <v>559.20000000000027</v>
      </c>
      <c r="U18" s="5">
        <v>559.19999999999959</v>
      </c>
      <c r="V18" s="5">
        <v>559.19999999999982</v>
      </c>
      <c r="W18" s="5">
        <v>559.20000000000016</v>
      </c>
      <c r="X18" s="5">
        <v>559.20000000000027</v>
      </c>
      <c r="Y18" s="5">
        <v>559.20000000000005</v>
      </c>
      <c r="Z18" s="5">
        <v>559.20000000000005</v>
      </c>
      <c r="AA18" s="5">
        <v>559.20000000000005</v>
      </c>
      <c r="AB18" s="5">
        <v>559.20000000000005</v>
      </c>
      <c r="AC18" s="5">
        <v>559.20000000000027</v>
      </c>
      <c r="AD18" s="5">
        <v>559.19999999999982</v>
      </c>
      <c r="AE18" s="5">
        <v>559.20000000000005</v>
      </c>
      <c r="AF18" s="5"/>
      <c r="AG18" s="6"/>
    </row>
    <row r="19" spans="1:33">
      <c r="A19" t="str">
        <f t="shared" si="0"/>
        <v>PRW06000002Constraint</v>
      </c>
      <c r="B19" t="str">
        <f>VLOOKUP(D19, Lookups!B:D,3,FALSE)</f>
        <v>W06000002</v>
      </c>
      <c r="C19" s="3" t="s">
        <v>171</v>
      </c>
      <c r="D19" s="3" t="s">
        <v>42</v>
      </c>
      <c r="E19" s="3" t="s">
        <v>40</v>
      </c>
      <c r="F19" s="4" t="s">
        <v>31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</row>
    <row r="20" spans="1:33">
      <c r="A20" t="str">
        <f t="shared" si="0"/>
        <v>PRW06000003StartPop</v>
      </c>
      <c r="B20" t="str">
        <f>VLOOKUP(D20, Lookups!B:D,3,FALSE)</f>
        <v>W06000003</v>
      </c>
      <c r="C20" s="3" t="s">
        <v>171</v>
      </c>
      <c r="D20" s="3" t="s">
        <v>43</v>
      </c>
      <c r="E20" s="3" t="s">
        <v>30</v>
      </c>
      <c r="F20" s="4" t="s">
        <v>31</v>
      </c>
      <c r="G20" s="5">
        <v>116287</v>
      </c>
      <c r="H20" s="5">
        <v>116414.06178054929</v>
      </c>
      <c r="I20" s="5">
        <v>116561.01587651888</v>
      </c>
      <c r="J20" s="5">
        <v>116717.33534387212</v>
      </c>
      <c r="K20" s="5">
        <v>116878.69351239687</v>
      </c>
      <c r="L20" s="5">
        <v>117048.15622686816</v>
      </c>
      <c r="M20" s="5">
        <v>117223.13858922293</v>
      </c>
      <c r="N20" s="5">
        <v>117401.74116638245</v>
      </c>
      <c r="O20" s="5">
        <v>117584.57451089521</v>
      </c>
      <c r="P20" s="5">
        <v>117760.64713839228</v>
      </c>
      <c r="Q20" s="5">
        <v>117924.98341299953</v>
      </c>
      <c r="R20" s="5">
        <v>118076.49692009734</v>
      </c>
      <c r="S20" s="5">
        <v>118210.42974247712</v>
      </c>
      <c r="T20" s="5">
        <v>118325.92294148084</v>
      </c>
      <c r="U20" s="5">
        <v>118422.42248156921</v>
      </c>
      <c r="V20" s="5">
        <v>118499.43128915061</v>
      </c>
      <c r="W20" s="5">
        <v>118555.31837690675</v>
      </c>
      <c r="X20" s="5">
        <v>118592.91578187993</v>
      </c>
      <c r="Y20" s="5">
        <v>118611.2313157593</v>
      </c>
      <c r="Z20" s="5">
        <v>118609.73788133604</v>
      </c>
      <c r="AA20" s="5">
        <v>118587.9589664395</v>
      </c>
      <c r="AB20" s="5">
        <v>118546.8214922653</v>
      </c>
      <c r="AC20" s="5">
        <v>118487.83933323569</v>
      </c>
      <c r="AD20" s="5">
        <v>118413.21236054266</v>
      </c>
      <c r="AE20" s="5">
        <v>118323.59217457719</v>
      </c>
      <c r="AF20" s="5">
        <v>118222.12662991759</v>
      </c>
      <c r="AG20" s="6"/>
    </row>
    <row r="21" spans="1:33">
      <c r="A21" t="str">
        <f t="shared" si="0"/>
        <v>PRW06000003Births</v>
      </c>
      <c r="B21" t="str">
        <f>VLOOKUP(D21, Lookups!B:D,3,FALSE)</f>
        <v>W06000003</v>
      </c>
      <c r="C21" s="3" t="s">
        <v>171</v>
      </c>
      <c r="D21" s="3" t="s">
        <v>43</v>
      </c>
      <c r="E21" s="3" t="s">
        <v>34</v>
      </c>
      <c r="F21" s="4" t="s">
        <v>32</v>
      </c>
      <c r="G21" s="5">
        <v>559.1393642138321</v>
      </c>
      <c r="H21" s="5">
        <v>559.42181723145541</v>
      </c>
      <c r="I21" s="5">
        <v>560.70288457898312</v>
      </c>
      <c r="J21" s="5">
        <v>561.68732602159389</v>
      </c>
      <c r="K21" s="5">
        <v>563.93681362655275</v>
      </c>
      <c r="L21" s="5">
        <v>566.14047700408878</v>
      </c>
      <c r="M21" s="5">
        <v>567.28711264404842</v>
      </c>
      <c r="N21" s="5">
        <v>568.00727757591767</v>
      </c>
      <c r="O21" s="5">
        <v>566.26969631376164</v>
      </c>
      <c r="P21" s="5">
        <v>562.51773836913264</v>
      </c>
      <c r="Q21" s="5">
        <v>558.01515589100813</v>
      </c>
      <c r="R21" s="5">
        <v>552.65493266286126</v>
      </c>
      <c r="S21" s="5">
        <v>547.15183320448591</v>
      </c>
      <c r="T21" s="5">
        <v>542.27122450953539</v>
      </c>
      <c r="U21" s="5">
        <v>537.89110052098977</v>
      </c>
      <c r="V21" s="5">
        <v>533.7332560820638</v>
      </c>
      <c r="W21" s="5">
        <v>530.12646701780272</v>
      </c>
      <c r="X21" s="5">
        <v>526.88241690910456</v>
      </c>
      <c r="Y21" s="5">
        <v>523.90007825718749</v>
      </c>
      <c r="Z21" s="5">
        <v>521.08460039273132</v>
      </c>
      <c r="AA21" s="5">
        <v>518.88473047521836</v>
      </c>
      <c r="AB21" s="5">
        <v>517.29111276266792</v>
      </c>
      <c r="AC21" s="5">
        <v>516.44051701382205</v>
      </c>
      <c r="AD21" s="5">
        <v>516.09487491979303</v>
      </c>
      <c r="AE21" s="5">
        <v>516.00232355789012</v>
      </c>
      <c r="AF21" s="5"/>
      <c r="AG21" s="6"/>
    </row>
    <row r="22" spans="1:33">
      <c r="A22" t="str">
        <f t="shared" si="0"/>
        <v>PRW06000003Births</v>
      </c>
      <c r="B22" t="str">
        <f>VLOOKUP(D22, Lookups!B:D,3,FALSE)</f>
        <v>W06000003</v>
      </c>
      <c r="C22" s="3" t="s">
        <v>171</v>
      </c>
      <c r="D22" s="3" t="s">
        <v>43</v>
      </c>
      <c r="E22" s="3" t="s">
        <v>34</v>
      </c>
      <c r="F22" s="4" t="s">
        <v>33</v>
      </c>
      <c r="G22" s="5">
        <v>532.51370499130417</v>
      </c>
      <c r="H22" s="5">
        <v>532.78270787775273</v>
      </c>
      <c r="I22" s="5">
        <v>534.00277207504746</v>
      </c>
      <c r="J22" s="5">
        <v>534.94033539736643</v>
      </c>
      <c r="K22" s="5">
        <v>537.08270464467023</v>
      </c>
      <c r="L22" s="5">
        <v>539.18143176858734</v>
      </c>
      <c r="M22" s="5">
        <v>540.27346576223852</v>
      </c>
      <c r="N22" s="5">
        <v>540.95933715784963</v>
      </c>
      <c r="O22" s="5">
        <v>539.30449778352818</v>
      </c>
      <c r="P22" s="5">
        <v>535.73120433659801</v>
      </c>
      <c r="Q22" s="5">
        <v>531.44303034830023</v>
      </c>
      <c r="R22" s="5">
        <v>526.33805560767496</v>
      </c>
      <c r="S22" s="5">
        <v>521.09700826049811</v>
      </c>
      <c r="T22" s="5">
        <v>516.44880928703628</v>
      </c>
      <c r="U22" s="5">
        <v>512.27726243709969</v>
      </c>
      <c r="V22" s="5">
        <v>508.31741040617874</v>
      </c>
      <c r="W22" s="5">
        <v>504.88237304222508</v>
      </c>
      <c r="X22" s="5">
        <v>501.79280136631712</v>
      </c>
      <c r="Y22" s="5">
        <v>498.9524787084693</v>
      </c>
      <c r="Z22" s="5">
        <v>496.27107109369587</v>
      </c>
      <c r="AA22" s="5">
        <v>494.1759567890166</v>
      </c>
      <c r="AB22" s="5">
        <v>492.65822556355852</v>
      </c>
      <c r="AC22" s="5">
        <v>491.84813433647315</v>
      </c>
      <c r="AD22" s="5">
        <v>491.51895137445587</v>
      </c>
      <c r="AE22" s="5">
        <v>491.43080721615979</v>
      </c>
      <c r="AF22" s="5"/>
      <c r="AG22" s="6"/>
    </row>
    <row r="23" spans="1:33">
      <c r="A23" t="str">
        <f t="shared" si="0"/>
        <v>PRW06000003Deaths</v>
      </c>
      <c r="B23" t="str">
        <f>VLOOKUP(D23, Lookups!B:D,3,FALSE)</f>
        <v>W06000003</v>
      </c>
      <c r="C23" s="3" t="s">
        <v>171</v>
      </c>
      <c r="D23" s="3" t="s">
        <v>43</v>
      </c>
      <c r="E23" s="3" t="s">
        <v>35</v>
      </c>
      <c r="F23" s="4" t="s">
        <v>31</v>
      </c>
      <c r="G23" s="5">
        <v>1466.9619086558491</v>
      </c>
      <c r="H23" s="5">
        <v>1447.6210491395841</v>
      </c>
      <c r="I23" s="5">
        <v>1440.7568093008883</v>
      </c>
      <c r="J23" s="5">
        <v>1437.6401128941761</v>
      </c>
      <c r="K23" s="5">
        <v>1433.9274237998873</v>
      </c>
      <c r="L23" s="5">
        <v>1432.710166417919</v>
      </c>
      <c r="M23" s="5">
        <v>1431.3286212468129</v>
      </c>
      <c r="N23" s="5">
        <v>1428.5038902209392</v>
      </c>
      <c r="O23" s="5">
        <v>1431.8721866002777</v>
      </c>
      <c r="P23" s="5">
        <v>1436.2832880984679</v>
      </c>
      <c r="Q23" s="5">
        <v>1440.3152991413872</v>
      </c>
      <c r="R23" s="5">
        <v>1447.4307858908364</v>
      </c>
      <c r="S23" s="5">
        <v>1455.1262624612582</v>
      </c>
      <c r="T23" s="5">
        <v>1464.5911137082294</v>
      </c>
      <c r="U23" s="5">
        <v>1475.5301753766873</v>
      </c>
      <c r="V23" s="5">
        <v>1488.5341987321094</v>
      </c>
      <c r="W23" s="5">
        <v>1499.7820550868316</v>
      </c>
      <c r="X23" s="5">
        <v>1512.7303043960317</v>
      </c>
      <c r="Y23" s="5">
        <v>1526.716611388902</v>
      </c>
      <c r="Z23" s="5">
        <v>1541.5052063830174</v>
      </c>
      <c r="AA23" s="5">
        <v>1556.5687814383859</v>
      </c>
      <c r="AB23" s="5">
        <v>1571.3021173558561</v>
      </c>
      <c r="AC23" s="5">
        <v>1585.2862440432873</v>
      </c>
      <c r="AD23" s="5">
        <v>1599.6046322597599</v>
      </c>
      <c r="AE23" s="5">
        <v>1611.2692954335964</v>
      </c>
      <c r="AF23" s="5"/>
      <c r="AG23" s="6"/>
    </row>
    <row r="24" spans="1:33">
      <c r="A24" t="str">
        <f t="shared" si="0"/>
        <v>PRW06000003Mig_InternalIN</v>
      </c>
      <c r="B24" t="str">
        <f>VLOOKUP(D24, Lookups!B:D,3,FALSE)</f>
        <v>W06000003</v>
      </c>
      <c r="C24" s="3" t="s">
        <v>171</v>
      </c>
      <c r="D24" s="3" t="s">
        <v>43</v>
      </c>
      <c r="E24" s="3" t="s">
        <v>36</v>
      </c>
      <c r="F24" s="4" t="s">
        <v>31</v>
      </c>
      <c r="G24" s="5">
        <v>4756.7708800000009</v>
      </c>
      <c r="H24" s="5">
        <v>4756.7708800000028</v>
      </c>
      <c r="I24" s="5">
        <v>4756.7708799999955</v>
      </c>
      <c r="J24" s="5">
        <v>4756.7708800000009</v>
      </c>
      <c r="K24" s="5">
        <v>4756.7708800000019</v>
      </c>
      <c r="L24" s="5">
        <v>4756.7708799999982</v>
      </c>
      <c r="M24" s="5">
        <v>4756.7708799999991</v>
      </c>
      <c r="N24" s="5">
        <v>4756.7708799999982</v>
      </c>
      <c r="O24" s="5">
        <v>4756.7708799999964</v>
      </c>
      <c r="P24" s="5">
        <v>4756.7708800000009</v>
      </c>
      <c r="Q24" s="5">
        <v>4756.7708799999982</v>
      </c>
      <c r="R24" s="5">
        <v>4756.7708799999982</v>
      </c>
      <c r="S24" s="5">
        <v>4756.77088</v>
      </c>
      <c r="T24" s="5">
        <v>4756.77088</v>
      </c>
      <c r="U24" s="5">
        <v>4756.7708799999982</v>
      </c>
      <c r="V24" s="5">
        <v>4756.7708799999982</v>
      </c>
      <c r="W24" s="5">
        <v>4756.7708799999955</v>
      </c>
      <c r="X24" s="5">
        <v>4756.77088</v>
      </c>
      <c r="Y24" s="5">
        <v>4756.7708799999991</v>
      </c>
      <c r="Z24" s="5">
        <v>4756.77088</v>
      </c>
      <c r="AA24" s="5">
        <v>4756.7708799999991</v>
      </c>
      <c r="AB24" s="5">
        <v>4756.77088</v>
      </c>
      <c r="AC24" s="5">
        <v>4756.7708799999982</v>
      </c>
      <c r="AD24" s="5">
        <v>4756.7708799999973</v>
      </c>
      <c r="AE24" s="5">
        <v>4756.77088</v>
      </c>
      <c r="AF24" s="5"/>
      <c r="AG24" s="6"/>
    </row>
    <row r="25" spans="1:33">
      <c r="A25" t="str">
        <f t="shared" si="0"/>
        <v>PRW06000003Mig_InternalOut</v>
      </c>
      <c r="B25" t="str">
        <f>VLOOKUP(D25, Lookups!B:D,3,FALSE)</f>
        <v>W06000003</v>
      </c>
      <c r="C25" s="3" t="s">
        <v>171</v>
      </c>
      <c r="D25" s="3" t="s">
        <v>43</v>
      </c>
      <c r="E25" s="3" t="s">
        <v>37</v>
      </c>
      <c r="F25" s="4" t="s">
        <v>31</v>
      </c>
      <c r="G25" s="5">
        <v>4159.0002600000025</v>
      </c>
      <c r="H25" s="5">
        <v>4159.0002599999998</v>
      </c>
      <c r="I25" s="5">
        <v>4159.0002599999989</v>
      </c>
      <c r="J25" s="5">
        <v>4159.0002600000016</v>
      </c>
      <c r="K25" s="5">
        <v>4159.0002599999971</v>
      </c>
      <c r="L25" s="5">
        <v>4159.0002599999989</v>
      </c>
      <c r="M25" s="5">
        <v>4159.0002600000007</v>
      </c>
      <c r="N25" s="5">
        <v>4159.0002600000007</v>
      </c>
      <c r="O25" s="5">
        <v>4159.0002599999971</v>
      </c>
      <c r="P25" s="5">
        <v>4159.0002600000016</v>
      </c>
      <c r="Q25" s="5">
        <v>4159.0002600000007</v>
      </c>
      <c r="R25" s="5">
        <v>4159.0002600000007</v>
      </c>
      <c r="S25" s="5">
        <v>4159.0002599999989</v>
      </c>
      <c r="T25" s="5">
        <v>4159.0002599999998</v>
      </c>
      <c r="U25" s="5">
        <v>4159.0002600000007</v>
      </c>
      <c r="V25" s="5">
        <v>4159.0002600000007</v>
      </c>
      <c r="W25" s="5">
        <v>4159.0002600000016</v>
      </c>
      <c r="X25" s="5">
        <v>4159.0002600000007</v>
      </c>
      <c r="Y25" s="5">
        <v>4159.0002599999989</v>
      </c>
      <c r="Z25" s="5">
        <v>4159.0002600000007</v>
      </c>
      <c r="AA25" s="5">
        <v>4159.0002600000016</v>
      </c>
      <c r="AB25" s="5">
        <v>4159.0002599999989</v>
      </c>
      <c r="AC25" s="5">
        <v>4159.0002600000007</v>
      </c>
      <c r="AD25" s="5">
        <v>4159.0002599999989</v>
      </c>
      <c r="AE25" s="5">
        <v>4159.0002599999998</v>
      </c>
      <c r="AF25" s="5"/>
      <c r="AG25" s="6"/>
    </row>
    <row r="26" spans="1:33">
      <c r="A26" t="str">
        <f t="shared" si="0"/>
        <v>PRW06000003Mig_OverseasIn</v>
      </c>
      <c r="B26" t="str">
        <f>VLOOKUP(D26, Lookups!B:D,3,FALSE)</f>
        <v>W06000003</v>
      </c>
      <c r="C26" s="3" t="s">
        <v>171</v>
      </c>
      <c r="D26" s="3" t="s">
        <v>43</v>
      </c>
      <c r="E26" s="3" t="s">
        <v>38</v>
      </c>
      <c r="F26" s="4" t="s">
        <v>31</v>
      </c>
      <c r="G26" s="5">
        <v>278.39999999999981</v>
      </c>
      <c r="H26" s="5">
        <v>278.39999999999981</v>
      </c>
      <c r="I26" s="5">
        <v>278.39999999999981</v>
      </c>
      <c r="J26" s="5">
        <v>278.39999999999981</v>
      </c>
      <c r="K26" s="5">
        <v>278.39999999999981</v>
      </c>
      <c r="L26" s="5">
        <v>278.39999999999981</v>
      </c>
      <c r="M26" s="5">
        <v>278.39999999999981</v>
      </c>
      <c r="N26" s="5">
        <v>278.39999999999981</v>
      </c>
      <c r="O26" s="5">
        <v>278.39999999999981</v>
      </c>
      <c r="P26" s="5">
        <v>278.39999999999981</v>
      </c>
      <c r="Q26" s="5">
        <v>278.39999999999981</v>
      </c>
      <c r="R26" s="5">
        <v>278.39999999999981</v>
      </c>
      <c r="S26" s="5">
        <v>278.39999999999981</v>
      </c>
      <c r="T26" s="5">
        <v>278.39999999999981</v>
      </c>
      <c r="U26" s="5">
        <v>278.39999999999981</v>
      </c>
      <c r="V26" s="5">
        <v>278.39999999999981</v>
      </c>
      <c r="W26" s="5">
        <v>278.39999999999981</v>
      </c>
      <c r="X26" s="5">
        <v>278.39999999999981</v>
      </c>
      <c r="Y26" s="5">
        <v>278.39999999999981</v>
      </c>
      <c r="Z26" s="5">
        <v>278.39999999999981</v>
      </c>
      <c r="AA26" s="5">
        <v>278.39999999999981</v>
      </c>
      <c r="AB26" s="5">
        <v>278.39999999999981</v>
      </c>
      <c r="AC26" s="5">
        <v>278.39999999999981</v>
      </c>
      <c r="AD26" s="5">
        <v>278.39999999999981</v>
      </c>
      <c r="AE26" s="5">
        <v>278.39999999999981</v>
      </c>
      <c r="AF26" s="5"/>
      <c r="AG26" s="6"/>
    </row>
    <row r="27" spans="1:33">
      <c r="A27" t="str">
        <f t="shared" si="0"/>
        <v>PRW06000003Mig_OverseasOut</v>
      </c>
      <c r="B27" t="str">
        <f>VLOOKUP(D27, Lookups!B:D,3,FALSE)</f>
        <v>W06000003</v>
      </c>
      <c r="C27" s="3" t="s">
        <v>171</v>
      </c>
      <c r="D27" s="3" t="s">
        <v>43</v>
      </c>
      <c r="E27" s="3" t="s">
        <v>39</v>
      </c>
      <c r="F27" s="4" t="s">
        <v>31</v>
      </c>
      <c r="G27" s="5">
        <v>373.80000000000007</v>
      </c>
      <c r="H27" s="5">
        <v>373.8</v>
      </c>
      <c r="I27" s="5">
        <v>373.79999999999995</v>
      </c>
      <c r="J27" s="5">
        <v>373.80000000000007</v>
      </c>
      <c r="K27" s="5">
        <v>373.79999999999995</v>
      </c>
      <c r="L27" s="5">
        <v>373.80000000000013</v>
      </c>
      <c r="M27" s="5">
        <v>373.7999999999999</v>
      </c>
      <c r="N27" s="5">
        <v>373.7999999999999</v>
      </c>
      <c r="O27" s="5">
        <v>373.79999999999995</v>
      </c>
      <c r="P27" s="5">
        <v>373.7999999999999</v>
      </c>
      <c r="Q27" s="5">
        <v>373.79999999999978</v>
      </c>
      <c r="R27" s="5">
        <v>373.79999999999984</v>
      </c>
      <c r="S27" s="5">
        <v>373.79999999999978</v>
      </c>
      <c r="T27" s="5">
        <v>373.8</v>
      </c>
      <c r="U27" s="5">
        <v>373.8</v>
      </c>
      <c r="V27" s="5">
        <v>373.8</v>
      </c>
      <c r="W27" s="5">
        <v>373.79999999999995</v>
      </c>
      <c r="X27" s="5">
        <v>373.79999999999995</v>
      </c>
      <c r="Y27" s="5">
        <v>373.8</v>
      </c>
      <c r="Z27" s="5">
        <v>373.8</v>
      </c>
      <c r="AA27" s="5">
        <v>373.79999999999973</v>
      </c>
      <c r="AB27" s="5">
        <v>373.80000000000007</v>
      </c>
      <c r="AC27" s="5">
        <v>373.8</v>
      </c>
      <c r="AD27" s="5">
        <v>373.8</v>
      </c>
      <c r="AE27" s="5">
        <v>373.7999999999999</v>
      </c>
      <c r="AF27" s="5"/>
      <c r="AG27" s="6"/>
    </row>
    <row r="28" spans="1:33">
      <c r="A28" t="str">
        <f t="shared" si="0"/>
        <v>PRW06000003Constraint</v>
      </c>
      <c r="B28" t="str">
        <f>VLOOKUP(D28, Lookups!B:D,3,FALSE)</f>
        <v>W06000003</v>
      </c>
      <c r="C28" s="3" t="s">
        <v>171</v>
      </c>
      <c r="D28" s="3" t="s">
        <v>43</v>
      </c>
      <c r="E28" s="3" t="s">
        <v>40</v>
      </c>
      <c r="F28" s="4" t="s">
        <v>31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1:33">
      <c r="A29" t="str">
        <f t="shared" si="0"/>
        <v>PRW06000004StartPop</v>
      </c>
      <c r="B29" t="str">
        <f>VLOOKUP(D29, Lookups!B:D,3,FALSE)</f>
        <v>W06000004</v>
      </c>
      <c r="C29" s="3" t="s">
        <v>171</v>
      </c>
      <c r="D29" s="3" t="s">
        <v>44</v>
      </c>
      <c r="E29" s="3" t="s">
        <v>30</v>
      </c>
      <c r="F29" s="4" t="s">
        <v>31</v>
      </c>
      <c r="G29" s="5">
        <v>94791</v>
      </c>
      <c r="H29" s="5">
        <v>94958.885622056667</v>
      </c>
      <c r="I29" s="5">
        <v>95143.534745399025</v>
      </c>
      <c r="J29" s="5">
        <v>95335.969798730366</v>
      </c>
      <c r="K29" s="5">
        <v>95530.424677220988</v>
      </c>
      <c r="L29" s="5">
        <v>95728.991521432094</v>
      </c>
      <c r="M29" s="5">
        <v>95930.762721667183</v>
      </c>
      <c r="N29" s="5">
        <v>96131.306346867757</v>
      </c>
      <c r="O29" s="5">
        <v>96328.289255071519</v>
      </c>
      <c r="P29" s="5">
        <v>96516.628196809877</v>
      </c>
      <c r="Q29" s="5">
        <v>96690.191914573894</v>
      </c>
      <c r="R29" s="5">
        <v>96846.579745482843</v>
      </c>
      <c r="S29" s="5">
        <v>96983.777215075956</v>
      </c>
      <c r="T29" s="5">
        <v>97102.403558255421</v>
      </c>
      <c r="U29" s="5">
        <v>97199.006836594854</v>
      </c>
      <c r="V29" s="5">
        <v>97274.65248292833</v>
      </c>
      <c r="W29" s="5">
        <v>97333.123563371759</v>
      </c>
      <c r="X29" s="5">
        <v>97375.884318261771</v>
      </c>
      <c r="Y29" s="5">
        <v>97400.966696061994</v>
      </c>
      <c r="Z29" s="5">
        <v>97414.051436942857</v>
      </c>
      <c r="AA29" s="5">
        <v>97414.618858002388</v>
      </c>
      <c r="AB29" s="5">
        <v>97403.958393998691</v>
      </c>
      <c r="AC29" s="5">
        <v>97388.524871709189</v>
      </c>
      <c r="AD29" s="5">
        <v>97368.63594265448</v>
      </c>
      <c r="AE29" s="5">
        <v>97346.860560132976</v>
      </c>
      <c r="AF29" s="5">
        <v>97325.630478509644</v>
      </c>
      <c r="AG29" s="6"/>
    </row>
    <row r="30" spans="1:33">
      <c r="A30" t="str">
        <f t="shared" si="0"/>
        <v>PRW06000004Births</v>
      </c>
      <c r="B30" t="str">
        <f>VLOOKUP(D30, Lookups!B:D,3,FALSE)</f>
        <v>W06000004</v>
      </c>
      <c r="C30" s="3" t="s">
        <v>171</v>
      </c>
      <c r="D30" s="3" t="s">
        <v>44</v>
      </c>
      <c r="E30" s="3" t="s">
        <v>34</v>
      </c>
      <c r="F30" s="4" t="s">
        <v>32</v>
      </c>
      <c r="G30" s="5">
        <v>544.83653669983607</v>
      </c>
      <c r="H30" s="5">
        <v>542.96706734198517</v>
      </c>
      <c r="I30" s="5">
        <v>542.74499904375182</v>
      </c>
      <c r="J30" s="5">
        <v>542.90756854385324</v>
      </c>
      <c r="K30" s="5">
        <v>543.86025218707528</v>
      </c>
      <c r="L30" s="5">
        <v>544.56040251612922</v>
      </c>
      <c r="M30" s="5">
        <v>544.38704345756719</v>
      </c>
      <c r="N30" s="5">
        <v>543.75596513973926</v>
      </c>
      <c r="O30" s="5">
        <v>540.92718506587698</v>
      </c>
      <c r="P30" s="5">
        <v>535.71209351337075</v>
      </c>
      <c r="Q30" s="5">
        <v>529.91139234995399</v>
      </c>
      <c r="R30" s="5">
        <v>523.82579425127324</v>
      </c>
      <c r="S30" s="5">
        <v>517.68839384495936</v>
      </c>
      <c r="T30" s="5">
        <v>512.27265049534776</v>
      </c>
      <c r="U30" s="5">
        <v>507.56329221549595</v>
      </c>
      <c r="V30" s="5">
        <v>503.81500272078756</v>
      </c>
      <c r="W30" s="5">
        <v>501.41511564969306</v>
      </c>
      <c r="X30" s="5">
        <v>499.79757353367359</v>
      </c>
      <c r="Y30" s="5">
        <v>499.14040539573068</v>
      </c>
      <c r="Z30" s="5">
        <v>499.28347837892215</v>
      </c>
      <c r="AA30" s="5">
        <v>500.45003262050693</v>
      </c>
      <c r="AB30" s="5">
        <v>502.72070862625924</v>
      </c>
      <c r="AC30" s="5">
        <v>505.85104551200379</v>
      </c>
      <c r="AD30" s="5">
        <v>509.48142160706175</v>
      </c>
      <c r="AE30" s="5">
        <v>513.33449457184975</v>
      </c>
      <c r="AF30" s="5"/>
      <c r="AG30" s="6"/>
    </row>
    <row r="31" spans="1:33">
      <c r="A31" t="str">
        <f t="shared" si="0"/>
        <v>PRW06000004Births</v>
      </c>
      <c r="B31" t="str">
        <f>VLOOKUP(D31, Lookups!B:D,3,FALSE)</f>
        <v>W06000004</v>
      </c>
      <c r="C31" s="3" t="s">
        <v>171</v>
      </c>
      <c r="D31" s="3" t="s">
        <v>44</v>
      </c>
      <c r="E31" s="3" t="s">
        <v>34</v>
      </c>
      <c r="F31" s="4" t="s">
        <v>33</v>
      </c>
      <c r="G31" s="5">
        <v>518.89196386771414</v>
      </c>
      <c r="H31" s="5">
        <v>517.11151677736018</v>
      </c>
      <c r="I31" s="5">
        <v>516.90002315015033</v>
      </c>
      <c r="J31" s="5">
        <v>517.05485125269195</v>
      </c>
      <c r="K31" s="5">
        <v>517.96216905037568</v>
      </c>
      <c r="L31" s="5">
        <v>518.62897891860894</v>
      </c>
      <c r="M31" s="5">
        <v>518.46387504562654</v>
      </c>
      <c r="N31" s="5">
        <v>517.86284804828972</v>
      </c>
      <c r="O31" s="5">
        <v>515.16877166206359</v>
      </c>
      <c r="P31" s="5">
        <v>510.20201757133935</v>
      </c>
      <c r="Q31" s="5">
        <v>504.67754001569176</v>
      </c>
      <c r="R31" s="5">
        <v>498.88173203287693</v>
      </c>
      <c r="S31" s="5">
        <v>493.03658851668638</v>
      </c>
      <c r="T31" s="5">
        <v>487.87873746744287</v>
      </c>
      <c r="U31" s="5">
        <v>483.39363413500018</v>
      </c>
      <c r="V31" s="5">
        <v>479.8238344500619</v>
      </c>
      <c r="W31" s="5">
        <v>477.53822760929484</v>
      </c>
      <c r="X31" s="5">
        <v>475.99771123661537</v>
      </c>
      <c r="Y31" s="5">
        <v>475.37183679039344</v>
      </c>
      <c r="Z31" s="5">
        <v>475.5080967807279</v>
      </c>
      <c r="AA31" s="5">
        <v>476.61910087204797</v>
      </c>
      <c r="AB31" s="5">
        <v>478.78164954961807</v>
      </c>
      <c r="AC31" s="5">
        <v>481.7629229129102</v>
      </c>
      <c r="AD31" s="5">
        <v>485.22042411676364</v>
      </c>
      <c r="AE31" s="5">
        <v>488.89001758737538</v>
      </c>
      <c r="AF31" s="5"/>
      <c r="AG31" s="6"/>
    </row>
    <row r="32" spans="1:33">
      <c r="A32" t="str">
        <f t="shared" si="0"/>
        <v>PRW06000004Deaths</v>
      </c>
      <c r="B32" t="str">
        <f>VLOOKUP(D32, Lookups!B:D,3,FALSE)</f>
        <v>W06000004</v>
      </c>
      <c r="C32" s="3" t="s">
        <v>171</v>
      </c>
      <c r="D32" s="3" t="s">
        <v>44</v>
      </c>
      <c r="E32" s="3" t="s">
        <v>35</v>
      </c>
      <c r="F32" s="4" t="s">
        <v>31</v>
      </c>
      <c r="G32" s="5">
        <v>1161.0109985108695</v>
      </c>
      <c r="H32" s="5">
        <v>1140.5975807769655</v>
      </c>
      <c r="I32" s="5">
        <v>1132.3780888625931</v>
      </c>
      <c r="J32" s="5">
        <v>1130.6756613059651</v>
      </c>
      <c r="K32" s="5">
        <v>1128.4236970263269</v>
      </c>
      <c r="L32" s="5">
        <v>1126.5863011995932</v>
      </c>
      <c r="M32" s="5">
        <v>1127.4754133026606</v>
      </c>
      <c r="N32" s="5">
        <v>1129.8040249843029</v>
      </c>
      <c r="O32" s="5">
        <v>1132.9251349895351</v>
      </c>
      <c r="P32" s="5">
        <v>1137.5185133206774</v>
      </c>
      <c r="Q32" s="5">
        <v>1143.3692214567338</v>
      </c>
      <c r="R32" s="5">
        <v>1150.6781766910067</v>
      </c>
      <c r="S32" s="5">
        <v>1157.2667591821714</v>
      </c>
      <c r="T32" s="5">
        <v>1168.7162296234042</v>
      </c>
      <c r="U32" s="5">
        <v>1180.4794000169702</v>
      </c>
      <c r="V32" s="5">
        <v>1190.3358767274258</v>
      </c>
      <c r="W32" s="5">
        <v>1201.3607083690329</v>
      </c>
      <c r="X32" s="5">
        <v>1215.8810269700612</v>
      </c>
      <c r="Y32" s="5">
        <v>1226.5956213052127</v>
      </c>
      <c r="Z32" s="5">
        <v>1239.3922741001677</v>
      </c>
      <c r="AA32" s="5">
        <v>1252.8977174961842</v>
      </c>
      <c r="AB32" s="5">
        <v>1262.1040004654035</v>
      </c>
      <c r="AC32" s="5">
        <v>1272.6710174796417</v>
      </c>
      <c r="AD32" s="5">
        <v>1281.6453482453314</v>
      </c>
      <c r="AE32" s="5">
        <v>1288.6227137825547</v>
      </c>
      <c r="AF32" s="5"/>
      <c r="AG32" s="6"/>
    </row>
    <row r="33" spans="1:33">
      <c r="A33" t="str">
        <f t="shared" si="0"/>
        <v>PRW06000004Mig_InternalIN</v>
      </c>
      <c r="B33" t="str">
        <f>VLOOKUP(D33, Lookups!B:D,3,FALSE)</f>
        <v>W06000004</v>
      </c>
      <c r="C33" s="3" t="s">
        <v>171</v>
      </c>
      <c r="D33" s="3" t="s">
        <v>44</v>
      </c>
      <c r="E33" s="3" t="s">
        <v>36</v>
      </c>
      <c r="F33" s="4" t="s">
        <v>31</v>
      </c>
      <c r="G33" s="5">
        <v>4474.3833599999998</v>
      </c>
      <c r="H33" s="5">
        <v>4474.3833600000016</v>
      </c>
      <c r="I33" s="5">
        <v>4474.3833600000016</v>
      </c>
      <c r="J33" s="5">
        <v>4474.3833600000034</v>
      </c>
      <c r="K33" s="5">
        <v>4474.3833599999989</v>
      </c>
      <c r="L33" s="5">
        <v>4474.3833599999989</v>
      </c>
      <c r="M33" s="5">
        <v>4474.3833599999998</v>
      </c>
      <c r="N33" s="5">
        <v>4474.3833599999998</v>
      </c>
      <c r="O33" s="5">
        <v>4474.3833599999962</v>
      </c>
      <c r="P33" s="5">
        <v>4474.3833599999998</v>
      </c>
      <c r="Q33" s="5">
        <v>4474.3833599999989</v>
      </c>
      <c r="R33" s="5">
        <v>4474.3833600000007</v>
      </c>
      <c r="S33" s="5">
        <v>4474.3833600000007</v>
      </c>
      <c r="T33" s="5">
        <v>4474.3833600000016</v>
      </c>
      <c r="U33" s="5">
        <v>4474.3833599999998</v>
      </c>
      <c r="V33" s="5">
        <v>4474.3833600000034</v>
      </c>
      <c r="W33" s="5">
        <v>4474.3833599999998</v>
      </c>
      <c r="X33" s="5">
        <v>4474.383359999998</v>
      </c>
      <c r="Y33" s="5">
        <v>4474.3833600000007</v>
      </c>
      <c r="Z33" s="5">
        <v>4474.383359999998</v>
      </c>
      <c r="AA33" s="5">
        <v>4474.3833600000044</v>
      </c>
      <c r="AB33" s="5">
        <v>4474.3833599999971</v>
      </c>
      <c r="AC33" s="5">
        <v>4474.3833599999998</v>
      </c>
      <c r="AD33" s="5">
        <v>4474.3833600000007</v>
      </c>
      <c r="AE33" s="5">
        <v>4474.3833599999998</v>
      </c>
      <c r="AF33" s="5"/>
      <c r="AG33" s="6"/>
    </row>
    <row r="34" spans="1:33">
      <c r="A34" t="str">
        <f t="shared" si="0"/>
        <v>PRW06000004Mig_InternalOut</v>
      </c>
      <c r="B34" t="str">
        <f>VLOOKUP(D34, Lookups!B:D,3,FALSE)</f>
        <v>W06000004</v>
      </c>
      <c r="C34" s="3" t="s">
        <v>171</v>
      </c>
      <c r="D34" s="3" t="s">
        <v>44</v>
      </c>
      <c r="E34" s="3" t="s">
        <v>37</v>
      </c>
      <c r="F34" s="4" t="s">
        <v>31</v>
      </c>
      <c r="G34" s="5">
        <v>4192.615240000001</v>
      </c>
      <c r="H34" s="5">
        <v>4192.6152399999974</v>
      </c>
      <c r="I34" s="5">
        <v>4192.6152400000001</v>
      </c>
      <c r="J34" s="5">
        <v>4192.6152399999964</v>
      </c>
      <c r="K34" s="5">
        <v>4192.6152399999992</v>
      </c>
      <c r="L34" s="5">
        <v>4192.615240000001</v>
      </c>
      <c r="M34" s="5">
        <v>4192.6152399999964</v>
      </c>
      <c r="N34" s="5">
        <v>4192.615240000001</v>
      </c>
      <c r="O34" s="5">
        <v>4192.6152400000001</v>
      </c>
      <c r="P34" s="5">
        <v>4192.6152400000001</v>
      </c>
      <c r="Q34" s="5">
        <v>4192.615240000001</v>
      </c>
      <c r="R34" s="5">
        <v>4192.6152399999983</v>
      </c>
      <c r="S34" s="5">
        <v>4192.6152400000037</v>
      </c>
      <c r="T34" s="5">
        <v>4192.6152400000001</v>
      </c>
      <c r="U34" s="5">
        <v>4192.6152400000001</v>
      </c>
      <c r="V34" s="5">
        <v>4192.6152400000001</v>
      </c>
      <c r="W34" s="5">
        <v>4192.6152399999974</v>
      </c>
      <c r="X34" s="5">
        <v>4192.6152400000019</v>
      </c>
      <c r="Y34" s="5">
        <v>4192.615240000001</v>
      </c>
      <c r="Z34" s="5">
        <v>4192.6152399999992</v>
      </c>
      <c r="AA34" s="5">
        <v>4192.6152400000001</v>
      </c>
      <c r="AB34" s="5">
        <v>4192.6152400000019</v>
      </c>
      <c r="AC34" s="5">
        <v>4192.6152399999964</v>
      </c>
      <c r="AD34" s="5">
        <v>4192.6152399999974</v>
      </c>
      <c r="AE34" s="5">
        <v>4192.6152400000019</v>
      </c>
      <c r="AF34" s="5"/>
      <c r="AG34" s="6"/>
    </row>
    <row r="35" spans="1:33">
      <c r="A35" t="str">
        <f t="shared" si="0"/>
        <v>PRW06000004Mig_OverseasIn</v>
      </c>
      <c r="B35" t="str">
        <f>VLOOKUP(D35, Lookups!B:D,3,FALSE)</f>
        <v>W06000004</v>
      </c>
      <c r="C35" s="3" t="s">
        <v>171</v>
      </c>
      <c r="D35" s="3" t="s">
        <v>44</v>
      </c>
      <c r="E35" s="3" t="s">
        <v>38</v>
      </c>
      <c r="F35" s="4" t="s">
        <v>31</v>
      </c>
      <c r="G35" s="5">
        <v>188.99999999999997</v>
      </c>
      <c r="H35" s="5">
        <v>188.99999999999997</v>
      </c>
      <c r="I35" s="5">
        <v>188.99999999999997</v>
      </c>
      <c r="J35" s="5">
        <v>188.99999999999997</v>
      </c>
      <c r="K35" s="5">
        <v>188.99999999999997</v>
      </c>
      <c r="L35" s="5">
        <v>188.99999999999997</v>
      </c>
      <c r="M35" s="5">
        <v>188.99999999999997</v>
      </c>
      <c r="N35" s="5">
        <v>188.99999999999997</v>
      </c>
      <c r="O35" s="5">
        <v>188.99999999999997</v>
      </c>
      <c r="P35" s="5">
        <v>188.99999999999997</v>
      </c>
      <c r="Q35" s="5">
        <v>188.99999999999997</v>
      </c>
      <c r="R35" s="5">
        <v>188.99999999999997</v>
      </c>
      <c r="S35" s="5">
        <v>188.99999999999997</v>
      </c>
      <c r="T35" s="5">
        <v>188.99999999999997</v>
      </c>
      <c r="U35" s="5">
        <v>188.99999999999997</v>
      </c>
      <c r="V35" s="5">
        <v>188.99999999999997</v>
      </c>
      <c r="W35" s="5">
        <v>188.99999999999997</v>
      </c>
      <c r="X35" s="5">
        <v>188.99999999999997</v>
      </c>
      <c r="Y35" s="5">
        <v>188.99999999999997</v>
      </c>
      <c r="Z35" s="5">
        <v>188.99999999999997</v>
      </c>
      <c r="AA35" s="5">
        <v>188.99999999999997</v>
      </c>
      <c r="AB35" s="5">
        <v>188.99999999999997</v>
      </c>
      <c r="AC35" s="5">
        <v>188.99999999999997</v>
      </c>
      <c r="AD35" s="5">
        <v>188.99999999999997</v>
      </c>
      <c r="AE35" s="5">
        <v>188.99999999999997</v>
      </c>
      <c r="AF35" s="5"/>
      <c r="AG35" s="6"/>
    </row>
    <row r="36" spans="1:33">
      <c r="A36" t="str">
        <f t="shared" si="0"/>
        <v>PRW06000004Mig_OverseasOut</v>
      </c>
      <c r="B36" t="str">
        <f>VLOOKUP(D36, Lookups!B:D,3,FALSE)</f>
        <v>W06000004</v>
      </c>
      <c r="C36" s="3" t="s">
        <v>171</v>
      </c>
      <c r="D36" s="3" t="s">
        <v>44</v>
      </c>
      <c r="E36" s="3" t="s">
        <v>39</v>
      </c>
      <c r="F36" s="4" t="s">
        <v>31</v>
      </c>
      <c r="G36" s="5">
        <v>205.59999999999994</v>
      </c>
      <c r="H36" s="5">
        <v>205.60000000000002</v>
      </c>
      <c r="I36" s="5">
        <v>205.60000000000014</v>
      </c>
      <c r="J36" s="5">
        <v>205.60000000000005</v>
      </c>
      <c r="K36" s="5">
        <v>205.59999999999994</v>
      </c>
      <c r="L36" s="5">
        <v>205.60000000000011</v>
      </c>
      <c r="M36" s="5">
        <v>205.60000000000005</v>
      </c>
      <c r="N36" s="5">
        <v>205.60000000000005</v>
      </c>
      <c r="O36" s="5">
        <v>205.60000000000008</v>
      </c>
      <c r="P36" s="5">
        <v>205.6</v>
      </c>
      <c r="Q36" s="5">
        <v>205.6</v>
      </c>
      <c r="R36" s="5">
        <v>205.59999999999997</v>
      </c>
      <c r="S36" s="5">
        <v>205.60000000000005</v>
      </c>
      <c r="T36" s="5">
        <v>205.60000000000005</v>
      </c>
      <c r="U36" s="5">
        <v>205.59999999999994</v>
      </c>
      <c r="V36" s="5">
        <v>205.60000000000005</v>
      </c>
      <c r="W36" s="5">
        <v>205.60000000000002</v>
      </c>
      <c r="X36" s="5">
        <v>205.60000000000005</v>
      </c>
      <c r="Y36" s="5">
        <v>205.60000000000005</v>
      </c>
      <c r="Z36" s="5">
        <v>205.59999999999994</v>
      </c>
      <c r="AA36" s="5">
        <v>205.60000000000005</v>
      </c>
      <c r="AB36" s="5">
        <v>205.6</v>
      </c>
      <c r="AC36" s="5">
        <v>205.59999999999997</v>
      </c>
      <c r="AD36" s="5">
        <v>205.59999999999988</v>
      </c>
      <c r="AE36" s="5">
        <v>205.59999999999997</v>
      </c>
      <c r="AF36" s="5"/>
      <c r="AG36" s="6"/>
    </row>
    <row r="37" spans="1:33">
      <c r="A37" t="str">
        <f t="shared" si="0"/>
        <v>PRW06000004Constraint</v>
      </c>
      <c r="B37" t="str">
        <f>VLOOKUP(D37, Lookups!B:D,3,FALSE)</f>
        <v>W06000004</v>
      </c>
      <c r="C37" s="3" t="s">
        <v>171</v>
      </c>
      <c r="D37" s="3" t="s">
        <v>44</v>
      </c>
      <c r="E37" s="3" t="s">
        <v>40</v>
      </c>
      <c r="F37" s="4" t="s">
        <v>31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1:33">
      <c r="A38" t="str">
        <f t="shared" si="0"/>
        <v>PRW06000005StartPop</v>
      </c>
      <c r="B38" t="str">
        <f>VLOOKUP(D38, Lookups!B:D,3,FALSE)</f>
        <v>W06000005</v>
      </c>
      <c r="C38" s="3" t="s">
        <v>171</v>
      </c>
      <c r="D38" s="3" t="s">
        <v>45</v>
      </c>
      <c r="E38" s="3" t="s">
        <v>30</v>
      </c>
      <c r="F38" s="4" t="s">
        <v>31</v>
      </c>
      <c r="G38" s="5">
        <v>153804</v>
      </c>
      <c r="H38" s="5">
        <v>154087.91106804647</v>
      </c>
      <c r="I38" s="5">
        <v>154372.42022848793</v>
      </c>
      <c r="J38" s="5">
        <v>154651.10006766344</v>
      </c>
      <c r="K38" s="5">
        <v>154923.38226999811</v>
      </c>
      <c r="L38" s="5">
        <v>155186.09675271055</v>
      </c>
      <c r="M38" s="5">
        <v>155441.52426256248</v>
      </c>
      <c r="N38" s="5">
        <v>155688.75741305636</v>
      </c>
      <c r="O38" s="5">
        <v>155927.40458233503</v>
      </c>
      <c r="P38" s="5">
        <v>156149.40753643124</v>
      </c>
      <c r="Q38" s="5">
        <v>156347.30110113247</v>
      </c>
      <c r="R38" s="5">
        <v>156515.45010209328</v>
      </c>
      <c r="S38" s="5">
        <v>156655.36059426592</v>
      </c>
      <c r="T38" s="5">
        <v>156764.52163872615</v>
      </c>
      <c r="U38" s="5">
        <v>156840.43955923425</v>
      </c>
      <c r="V38" s="5">
        <v>156884.99678644235</v>
      </c>
      <c r="W38" s="5">
        <v>156899.00771968809</v>
      </c>
      <c r="X38" s="5">
        <v>156880.47430465513</v>
      </c>
      <c r="Y38" s="5">
        <v>156833.52434754241</v>
      </c>
      <c r="Z38" s="5">
        <v>156759.97400095372</v>
      </c>
      <c r="AA38" s="5">
        <v>156661.61520544215</v>
      </c>
      <c r="AB38" s="5">
        <v>156542.6454850692</v>
      </c>
      <c r="AC38" s="5">
        <v>156402.4594161725</v>
      </c>
      <c r="AD38" s="5">
        <v>156238.64494139515</v>
      </c>
      <c r="AE38" s="5">
        <v>156055.75644052666</v>
      </c>
      <c r="AF38" s="5">
        <v>155859.1659167461</v>
      </c>
      <c r="AG38" s="6"/>
    </row>
    <row r="39" spans="1:33">
      <c r="A39" t="str">
        <f t="shared" si="0"/>
        <v>PRW06000005Births</v>
      </c>
      <c r="B39" t="str">
        <f>VLOOKUP(D39, Lookups!B:D,3,FALSE)</f>
        <v>W06000005</v>
      </c>
      <c r="C39" s="3" t="s">
        <v>171</v>
      </c>
      <c r="D39" s="3" t="s">
        <v>45</v>
      </c>
      <c r="E39" s="3" t="s">
        <v>34</v>
      </c>
      <c r="F39" s="4" t="s">
        <v>32</v>
      </c>
      <c r="G39" s="5">
        <v>849.92749250020529</v>
      </c>
      <c r="H39" s="5">
        <v>849.5364442244113</v>
      </c>
      <c r="I39" s="5">
        <v>850.38444350561099</v>
      </c>
      <c r="J39" s="5">
        <v>851.26237716088667</v>
      </c>
      <c r="K39" s="5">
        <v>853.46590821541918</v>
      </c>
      <c r="L39" s="5">
        <v>855.95371344815669</v>
      </c>
      <c r="M39" s="5">
        <v>858.30500906120415</v>
      </c>
      <c r="N39" s="5">
        <v>860.79858742962551</v>
      </c>
      <c r="O39" s="5">
        <v>860.03452483472074</v>
      </c>
      <c r="P39" s="5">
        <v>855.81131344058201</v>
      </c>
      <c r="Q39" s="5">
        <v>850.40697743383112</v>
      </c>
      <c r="R39" s="5">
        <v>844.42590902373763</v>
      </c>
      <c r="S39" s="5">
        <v>838.09324269315186</v>
      </c>
      <c r="T39" s="5">
        <v>831.79657324289087</v>
      </c>
      <c r="U39" s="5">
        <v>825.92326766739666</v>
      </c>
      <c r="V39" s="5">
        <v>820.77519414265828</v>
      </c>
      <c r="W39" s="5">
        <v>816.65501777578322</v>
      </c>
      <c r="X39" s="5">
        <v>812.88975947125357</v>
      </c>
      <c r="Y39" s="5">
        <v>809.74095629602698</v>
      </c>
      <c r="Z39" s="5">
        <v>807.151693079197</v>
      </c>
      <c r="AA39" s="5">
        <v>805.27929547443637</v>
      </c>
      <c r="AB39" s="5">
        <v>804.28701483619488</v>
      </c>
      <c r="AC39" s="5">
        <v>804.09398288258683</v>
      </c>
      <c r="AD39" s="5">
        <v>803.94171336159479</v>
      </c>
      <c r="AE39" s="5">
        <v>803.71541887818023</v>
      </c>
      <c r="AF39" s="5"/>
      <c r="AG39" s="6"/>
    </row>
    <row r="40" spans="1:33">
      <c r="A40" t="str">
        <f t="shared" si="0"/>
        <v>PRW06000005Births</v>
      </c>
      <c r="B40" t="str">
        <f>VLOOKUP(D40, Lookups!B:D,3,FALSE)</f>
        <v>W06000005</v>
      </c>
      <c r="C40" s="3" t="s">
        <v>171</v>
      </c>
      <c r="D40" s="3" t="s">
        <v>45</v>
      </c>
      <c r="E40" s="3" t="s">
        <v>34</v>
      </c>
      <c r="F40" s="4" t="s">
        <v>33</v>
      </c>
      <c r="G40" s="5">
        <v>809.45479244091598</v>
      </c>
      <c r="H40" s="5">
        <v>809.08236549425271</v>
      </c>
      <c r="I40" s="5">
        <v>809.88998389489348</v>
      </c>
      <c r="J40" s="5">
        <v>810.7261112245526</v>
      </c>
      <c r="K40" s="5">
        <v>812.82471232655553</v>
      </c>
      <c r="L40" s="5">
        <v>815.19405075373743</v>
      </c>
      <c r="M40" s="5">
        <v>817.43338001325787</v>
      </c>
      <c r="N40" s="5">
        <v>819.80821666515635</v>
      </c>
      <c r="O40" s="5">
        <v>819.08053796947002</v>
      </c>
      <c r="P40" s="5">
        <v>815.05843169259151</v>
      </c>
      <c r="Q40" s="5">
        <v>809.91144477991145</v>
      </c>
      <c r="R40" s="5">
        <v>804.21518888609944</v>
      </c>
      <c r="S40" s="5">
        <v>798.18407781432688</v>
      </c>
      <c r="T40" s="5">
        <v>792.18724948731654</v>
      </c>
      <c r="U40" s="5">
        <v>786.59362486932878</v>
      </c>
      <c r="V40" s="5">
        <v>781.69069747468802</v>
      </c>
      <c r="W40" s="5">
        <v>777.76671979977118</v>
      </c>
      <c r="X40" s="5">
        <v>774.18075934282228</v>
      </c>
      <c r="Y40" s="5">
        <v>771.18189903634766</v>
      </c>
      <c r="Z40" s="5">
        <v>768.71593395315131</v>
      </c>
      <c r="AA40" s="5">
        <v>766.93269805608702</v>
      </c>
      <c r="AB40" s="5">
        <v>765.98766883281985</v>
      </c>
      <c r="AC40" s="5">
        <v>765.80382886844518</v>
      </c>
      <c r="AD40" s="5">
        <v>765.65881027027376</v>
      </c>
      <c r="AE40" s="5">
        <v>765.44329170460878</v>
      </c>
      <c r="AF40" s="5"/>
      <c r="AG40" s="6"/>
    </row>
    <row r="41" spans="1:33">
      <c r="A41" t="str">
        <f t="shared" si="0"/>
        <v>PRW06000005Deaths</v>
      </c>
      <c r="B41" t="str">
        <f>VLOOKUP(D41, Lookups!B:D,3,FALSE)</f>
        <v>W06000005</v>
      </c>
      <c r="C41" s="3" t="s">
        <v>171</v>
      </c>
      <c r="D41" s="3" t="s">
        <v>45</v>
      </c>
      <c r="E41" s="3" t="s">
        <v>35</v>
      </c>
      <c r="F41" s="4" t="s">
        <v>31</v>
      </c>
      <c r="G41" s="5">
        <v>1337.0521568946856</v>
      </c>
      <c r="H41" s="5">
        <v>1335.6905892772813</v>
      </c>
      <c r="I41" s="5">
        <v>1343.1755282248926</v>
      </c>
      <c r="J41" s="5">
        <v>1351.2872260508304</v>
      </c>
      <c r="K41" s="5">
        <v>1365.157077829444</v>
      </c>
      <c r="L41" s="5">
        <v>1377.3011943499537</v>
      </c>
      <c r="M41" s="5">
        <v>1390.0861785805839</v>
      </c>
      <c r="N41" s="5">
        <v>1403.5405748161832</v>
      </c>
      <c r="O41" s="5">
        <v>1418.6930487078719</v>
      </c>
      <c r="P41" s="5">
        <v>1434.5571204320731</v>
      </c>
      <c r="Q41" s="5">
        <v>1453.7503612528494</v>
      </c>
      <c r="R41" s="5">
        <v>1470.3115457372239</v>
      </c>
      <c r="S41" s="5">
        <v>1488.6972160471653</v>
      </c>
      <c r="T41" s="5">
        <v>1509.6468422222492</v>
      </c>
      <c r="U41" s="5">
        <v>1529.5406053284764</v>
      </c>
      <c r="V41" s="5">
        <v>1550.0358983717094</v>
      </c>
      <c r="W41" s="5">
        <v>1574.5360926084518</v>
      </c>
      <c r="X41" s="5">
        <v>1595.6014159269271</v>
      </c>
      <c r="Y41" s="5">
        <v>1616.0541419209444</v>
      </c>
      <c r="Z41" s="5">
        <v>1635.8073625439038</v>
      </c>
      <c r="AA41" s="5">
        <v>1652.7626539034732</v>
      </c>
      <c r="AB41" s="5">
        <v>1672.0416925656366</v>
      </c>
      <c r="AC41" s="5">
        <v>1695.2932265284501</v>
      </c>
      <c r="AD41" s="5">
        <v>1714.0699645004559</v>
      </c>
      <c r="AE41" s="5">
        <v>1727.3301743632728</v>
      </c>
      <c r="AF41" s="5"/>
      <c r="AG41" s="6"/>
    </row>
    <row r="42" spans="1:33">
      <c r="A42" t="str">
        <f t="shared" si="0"/>
        <v>PRW06000005Mig_InternalIN</v>
      </c>
      <c r="B42" t="str">
        <f>VLOOKUP(D42, Lookups!B:D,3,FALSE)</f>
        <v>W06000005</v>
      </c>
      <c r="C42" s="3" t="s">
        <v>171</v>
      </c>
      <c r="D42" s="3" t="s">
        <v>45</v>
      </c>
      <c r="E42" s="3" t="s">
        <v>36</v>
      </c>
      <c r="F42" s="4" t="s">
        <v>31</v>
      </c>
      <c r="G42" s="5">
        <v>4611.8524000000025</v>
      </c>
      <c r="H42" s="5">
        <v>4611.8524000000016</v>
      </c>
      <c r="I42" s="5">
        <v>4611.8523999999989</v>
      </c>
      <c r="J42" s="5">
        <v>4611.8524000000025</v>
      </c>
      <c r="K42" s="5">
        <v>4611.8523999999989</v>
      </c>
      <c r="L42" s="5">
        <v>4611.8524000000052</v>
      </c>
      <c r="M42" s="5">
        <v>4611.8524000000007</v>
      </c>
      <c r="N42" s="5">
        <v>4611.8524000000016</v>
      </c>
      <c r="O42" s="5">
        <v>4611.8523999999979</v>
      </c>
      <c r="P42" s="5">
        <v>4611.8524000000016</v>
      </c>
      <c r="Q42" s="5">
        <v>4611.8523999999961</v>
      </c>
      <c r="R42" s="5">
        <v>4611.8524000000016</v>
      </c>
      <c r="S42" s="5">
        <v>4611.8524000000007</v>
      </c>
      <c r="T42" s="5">
        <v>4611.8524000000007</v>
      </c>
      <c r="U42" s="5">
        <v>4611.8524000000025</v>
      </c>
      <c r="V42" s="5">
        <v>4611.8523999999989</v>
      </c>
      <c r="W42" s="5">
        <v>4611.8524000000007</v>
      </c>
      <c r="X42" s="5">
        <v>4611.8523999999979</v>
      </c>
      <c r="Y42" s="5">
        <v>4611.8524000000034</v>
      </c>
      <c r="Z42" s="5">
        <v>4611.8523999999998</v>
      </c>
      <c r="AA42" s="5">
        <v>4611.8523999999998</v>
      </c>
      <c r="AB42" s="5">
        <v>4611.8523999999961</v>
      </c>
      <c r="AC42" s="5">
        <v>4611.8523999999989</v>
      </c>
      <c r="AD42" s="5">
        <v>4611.8524000000025</v>
      </c>
      <c r="AE42" s="5">
        <v>4611.8524000000016</v>
      </c>
      <c r="AF42" s="5"/>
      <c r="AG42" s="6"/>
    </row>
    <row r="43" spans="1:33">
      <c r="A43" t="str">
        <f t="shared" si="0"/>
        <v>PRW06000005Mig_InternalOut</v>
      </c>
      <c r="B43" t="str">
        <f>VLOOKUP(D43, Lookups!B:D,3,FALSE)</f>
        <v>W06000005</v>
      </c>
      <c r="C43" s="3" t="s">
        <v>171</v>
      </c>
      <c r="D43" s="3" t="s">
        <v>45</v>
      </c>
      <c r="E43" s="3" t="s">
        <v>37</v>
      </c>
      <c r="F43" s="4" t="s">
        <v>31</v>
      </c>
      <c r="G43" s="5">
        <v>4730.4714600000016</v>
      </c>
      <c r="H43" s="5">
        <v>4730.4714600000016</v>
      </c>
      <c r="I43" s="5">
        <v>4730.4714600000034</v>
      </c>
      <c r="J43" s="5">
        <v>4730.4714600000007</v>
      </c>
      <c r="K43" s="5">
        <v>4730.4714600000007</v>
      </c>
      <c r="L43" s="5">
        <v>4730.4714600000043</v>
      </c>
      <c r="M43" s="5">
        <v>4730.4714599999988</v>
      </c>
      <c r="N43" s="5">
        <v>4730.4714600000007</v>
      </c>
      <c r="O43" s="5">
        <v>4730.4714599999988</v>
      </c>
      <c r="P43" s="5">
        <v>4730.4714599999961</v>
      </c>
      <c r="Q43" s="5">
        <v>4730.4714600000007</v>
      </c>
      <c r="R43" s="5">
        <v>4730.4714600000007</v>
      </c>
      <c r="S43" s="5">
        <v>4730.4714600000007</v>
      </c>
      <c r="T43" s="5">
        <v>4730.4714599999979</v>
      </c>
      <c r="U43" s="5">
        <v>4730.4714599999979</v>
      </c>
      <c r="V43" s="5">
        <v>4730.4714599999979</v>
      </c>
      <c r="W43" s="5">
        <v>4730.471459999997</v>
      </c>
      <c r="X43" s="5">
        <v>4730.4714599999943</v>
      </c>
      <c r="Y43" s="5">
        <v>4730.4714599999998</v>
      </c>
      <c r="Z43" s="5">
        <v>4730.471459999997</v>
      </c>
      <c r="AA43" s="5">
        <v>4730.4714600000007</v>
      </c>
      <c r="AB43" s="5">
        <v>4730.4714599999998</v>
      </c>
      <c r="AC43" s="5">
        <v>4730.4714599999979</v>
      </c>
      <c r="AD43" s="5">
        <v>4730.4714599999979</v>
      </c>
      <c r="AE43" s="5">
        <v>4730.4714599999979</v>
      </c>
      <c r="AF43" s="5"/>
      <c r="AG43" s="6"/>
    </row>
    <row r="44" spans="1:33">
      <c r="A44" t="str">
        <f t="shared" si="0"/>
        <v>PRW06000005Mig_OverseasIn</v>
      </c>
      <c r="B44" t="str">
        <f>VLOOKUP(D44, Lookups!B:D,3,FALSE)</f>
        <v>W06000005</v>
      </c>
      <c r="C44" s="3" t="s">
        <v>171</v>
      </c>
      <c r="D44" s="3" t="s">
        <v>45</v>
      </c>
      <c r="E44" s="3" t="s">
        <v>38</v>
      </c>
      <c r="F44" s="4" t="s">
        <v>31</v>
      </c>
      <c r="G44" s="5">
        <v>360.7999999999999</v>
      </c>
      <c r="H44" s="5">
        <v>360.7999999999999</v>
      </c>
      <c r="I44" s="5">
        <v>360.7999999999999</v>
      </c>
      <c r="J44" s="5">
        <v>360.7999999999999</v>
      </c>
      <c r="K44" s="5">
        <v>360.7999999999999</v>
      </c>
      <c r="L44" s="5">
        <v>360.7999999999999</v>
      </c>
      <c r="M44" s="5">
        <v>360.7999999999999</v>
      </c>
      <c r="N44" s="5">
        <v>360.7999999999999</v>
      </c>
      <c r="O44" s="5">
        <v>360.7999999999999</v>
      </c>
      <c r="P44" s="5">
        <v>360.7999999999999</v>
      </c>
      <c r="Q44" s="5">
        <v>360.7999999999999</v>
      </c>
      <c r="R44" s="5">
        <v>360.7999999999999</v>
      </c>
      <c r="S44" s="5">
        <v>360.7999999999999</v>
      </c>
      <c r="T44" s="5">
        <v>360.7999999999999</v>
      </c>
      <c r="U44" s="5">
        <v>360.7999999999999</v>
      </c>
      <c r="V44" s="5">
        <v>360.7999999999999</v>
      </c>
      <c r="W44" s="5">
        <v>360.7999999999999</v>
      </c>
      <c r="X44" s="5">
        <v>360.7999999999999</v>
      </c>
      <c r="Y44" s="5">
        <v>360.7999999999999</v>
      </c>
      <c r="Z44" s="5">
        <v>360.7999999999999</v>
      </c>
      <c r="AA44" s="5">
        <v>360.7999999999999</v>
      </c>
      <c r="AB44" s="5">
        <v>360.7999999999999</v>
      </c>
      <c r="AC44" s="5">
        <v>360.7999999999999</v>
      </c>
      <c r="AD44" s="5">
        <v>360.7999999999999</v>
      </c>
      <c r="AE44" s="5">
        <v>360.7999999999999</v>
      </c>
      <c r="AF44" s="5"/>
      <c r="AG44" s="6"/>
    </row>
    <row r="45" spans="1:33">
      <c r="A45" t="str">
        <f t="shared" si="0"/>
        <v>PRW06000005Mig_OverseasOut</v>
      </c>
      <c r="B45" t="str">
        <f>VLOOKUP(D45, Lookups!B:D,3,FALSE)</f>
        <v>W06000005</v>
      </c>
      <c r="C45" s="3" t="s">
        <v>171</v>
      </c>
      <c r="D45" s="3" t="s">
        <v>45</v>
      </c>
      <c r="E45" s="3" t="s">
        <v>39</v>
      </c>
      <c r="F45" s="4" t="s">
        <v>31</v>
      </c>
      <c r="G45" s="5">
        <v>280.60000000000008</v>
      </c>
      <c r="H45" s="5">
        <v>280.59999999999991</v>
      </c>
      <c r="I45" s="5">
        <v>280.60000000000014</v>
      </c>
      <c r="J45" s="5">
        <v>280.59999999999985</v>
      </c>
      <c r="K45" s="5">
        <v>280.60000000000008</v>
      </c>
      <c r="L45" s="5">
        <v>280.59999999999997</v>
      </c>
      <c r="M45" s="5">
        <v>280.60000000000008</v>
      </c>
      <c r="N45" s="5">
        <v>280.59999999999991</v>
      </c>
      <c r="O45" s="5">
        <v>280.59999999999991</v>
      </c>
      <c r="P45" s="5">
        <v>280.5999999999998</v>
      </c>
      <c r="Q45" s="5">
        <v>280.59999999999997</v>
      </c>
      <c r="R45" s="5">
        <v>280.60000000000008</v>
      </c>
      <c r="S45" s="5">
        <v>280.60000000000008</v>
      </c>
      <c r="T45" s="5">
        <v>280.60000000000002</v>
      </c>
      <c r="U45" s="5">
        <v>280.59999999999985</v>
      </c>
      <c r="V45" s="5">
        <v>280.59999999999997</v>
      </c>
      <c r="W45" s="5">
        <v>280.59999999999991</v>
      </c>
      <c r="X45" s="5">
        <v>280.59999999999974</v>
      </c>
      <c r="Y45" s="5">
        <v>280.59999999999991</v>
      </c>
      <c r="Z45" s="5">
        <v>280.59999999999974</v>
      </c>
      <c r="AA45" s="5">
        <v>280.60000000000008</v>
      </c>
      <c r="AB45" s="5">
        <v>280.60000000000014</v>
      </c>
      <c r="AC45" s="5">
        <v>280.59999999999974</v>
      </c>
      <c r="AD45" s="5">
        <v>280.60000000000008</v>
      </c>
      <c r="AE45" s="5">
        <v>280.59999999999991</v>
      </c>
      <c r="AF45" s="5"/>
      <c r="AG45" s="6"/>
    </row>
    <row r="46" spans="1:33">
      <c r="A46" t="str">
        <f t="shared" si="0"/>
        <v>PRW06000005Constraint</v>
      </c>
      <c r="B46" t="str">
        <f>VLOOKUP(D46, Lookups!B:D,3,FALSE)</f>
        <v>W06000005</v>
      </c>
      <c r="C46" s="3" t="s">
        <v>171</v>
      </c>
      <c r="D46" s="3" t="s">
        <v>45</v>
      </c>
      <c r="E46" s="3" t="s">
        <v>40</v>
      </c>
      <c r="F46" s="4" t="s">
        <v>31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</row>
    <row r="47" spans="1:33">
      <c r="A47" t="str">
        <f t="shared" si="0"/>
        <v>PRW06000006StartPop</v>
      </c>
      <c r="B47" t="str">
        <f>VLOOKUP(D47, Lookups!B:D,3,FALSE)</f>
        <v>W06000006</v>
      </c>
      <c r="C47" s="3" t="s">
        <v>171</v>
      </c>
      <c r="D47" s="3" t="s">
        <v>46</v>
      </c>
      <c r="E47" s="3" t="s">
        <v>30</v>
      </c>
      <c r="F47" s="4" t="s">
        <v>31</v>
      </c>
      <c r="G47" s="5">
        <v>136714</v>
      </c>
      <c r="H47" s="5">
        <v>137317.97660881389</v>
      </c>
      <c r="I47" s="5">
        <v>137927.35598203519</v>
      </c>
      <c r="J47" s="5">
        <v>138535.80114367048</v>
      </c>
      <c r="K47" s="5">
        <v>139143.15123842578</v>
      </c>
      <c r="L47" s="5">
        <v>139751.17245304768</v>
      </c>
      <c r="M47" s="5">
        <v>140357.70028422374</v>
      </c>
      <c r="N47" s="5">
        <v>140965.05563841417</v>
      </c>
      <c r="O47" s="5">
        <v>141571.68026499191</v>
      </c>
      <c r="P47" s="5">
        <v>142171.53720004458</v>
      </c>
      <c r="Q47" s="5">
        <v>142755.82184132797</v>
      </c>
      <c r="R47" s="5">
        <v>143327.07480176422</v>
      </c>
      <c r="S47" s="5">
        <v>143884.14689579204</v>
      </c>
      <c r="T47" s="5">
        <v>144424.78678999166</v>
      </c>
      <c r="U47" s="5">
        <v>144951.86749361042</v>
      </c>
      <c r="V47" s="5">
        <v>145464.66263981353</v>
      </c>
      <c r="W47" s="5">
        <v>145963.24846112326</v>
      </c>
      <c r="X47" s="5">
        <v>146453.07777282555</v>
      </c>
      <c r="Y47" s="5">
        <v>146932.22126381742</v>
      </c>
      <c r="Z47" s="5">
        <v>147396.25998126826</v>
      </c>
      <c r="AA47" s="5">
        <v>147850.26970300905</v>
      </c>
      <c r="AB47" s="5">
        <v>148294.91874883958</v>
      </c>
      <c r="AC47" s="5">
        <v>148728.05180907715</v>
      </c>
      <c r="AD47" s="5">
        <v>149150.35319474264</v>
      </c>
      <c r="AE47" s="5">
        <v>149566.36563685202</v>
      </c>
      <c r="AF47" s="5">
        <v>149976.29400598863</v>
      </c>
      <c r="AG47" s="6"/>
    </row>
    <row r="48" spans="1:33">
      <c r="A48" t="str">
        <f t="shared" si="0"/>
        <v>PRW06000006Births</v>
      </c>
      <c r="B48" t="str">
        <f>VLOOKUP(D48, Lookups!B:D,3,FALSE)</f>
        <v>W06000006</v>
      </c>
      <c r="C48" s="3" t="s">
        <v>171</v>
      </c>
      <c r="D48" s="3" t="s">
        <v>46</v>
      </c>
      <c r="E48" s="3" t="s">
        <v>34</v>
      </c>
      <c r="F48" s="4" t="s">
        <v>32</v>
      </c>
      <c r="G48" s="5">
        <v>819.34260820959685</v>
      </c>
      <c r="H48" s="5">
        <v>816.34668342734903</v>
      </c>
      <c r="I48" s="5">
        <v>815.75505118141496</v>
      </c>
      <c r="J48" s="5">
        <v>815.62627027339749</v>
      </c>
      <c r="K48" s="5">
        <v>817.30518425554965</v>
      </c>
      <c r="L48" s="5">
        <v>819.2476028570976</v>
      </c>
      <c r="M48" s="5">
        <v>821.07974840703548</v>
      </c>
      <c r="N48" s="5">
        <v>823.44837589270969</v>
      </c>
      <c r="O48" s="5">
        <v>823.36978294742698</v>
      </c>
      <c r="P48" s="5">
        <v>821.48326783327991</v>
      </c>
      <c r="Q48" s="5">
        <v>819.78433371952451</v>
      </c>
      <c r="R48" s="5">
        <v>818.18148757134281</v>
      </c>
      <c r="S48" s="5">
        <v>817.3336473695656</v>
      </c>
      <c r="T48" s="5">
        <v>817.90258869303716</v>
      </c>
      <c r="U48" s="5">
        <v>819.53455514598068</v>
      </c>
      <c r="V48" s="5">
        <v>821.87500037589484</v>
      </c>
      <c r="W48" s="5">
        <v>825.42125847245325</v>
      </c>
      <c r="X48" s="5">
        <v>829.41690294092882</v>
      </c>
      <c r="Y48" s="5">
        <v>833.30428432885742</v>
      </c>
      <c r="Z48" s="5">
        <v>836.6825454164773</v>
      </c>
      <c r="AA48" s="5">
        <v>840.00673658483697</v>
      </c>
      <c r="AB48" s="5">
        <v>843.75350158180959</v>
      </c>
      <c r="AC48" s="5">
        <v>847.71542380760775</v>
      </c>
      <c r="AD48" s="5">
        <v>851.34847522297991</v>
      </c>
      <c r="AE48" s="5">
        <v>854.63033952237151</v>
      </c>
      <c r="AF48" s="5"/>
      <c r="AG48" s="6"/>
    </row>
    <row r="49" spans="1:33">
      <c r="A49" t="str">
        <f t="shared" si="0"/>
        <v>PRW06000006Births</v>
      </c>
      <c r="B49" t="str">
        <f>VLOOKUP(D49, Lookups!B:D,3,FALSE)</f>
        <v>W06000006</v>
      </c>
      <c r="C49" s="3" t="s">
        <v>171</v>
      </c>
      <c r="D49" s="3" t="s">
        <v>46</v>
      </c>
      <c r="E49" s="3" t="s">
        <v>34</v>
      </c>
      <c r="F49" s="4" t="s">
        <v>33</v>
      </c>
      <c r="G49" s="5">
        <v>780.32632985588225</v>
      </c>
      <c r="H49" s="5">
        <v>777.47306802568869</v>
      </c>
      <c r="I49" s="5">
        <v>776.90960871761854</v>
      </c>
      <c r="J49" s="5">
        <v>776.78696022808333</v>
      </c>
      <c r="K49" s="5">
        <v>778.38592599980029</v>
      </c>
      <c r="L49" s="5">
        <v>780.23584856357604</v>
      </c>
      <c r="M49" s="5">
        <v>781.98074916854864</v>
      </c>
      <c r="N49" s="5">
        <v>784.23658497419638</v>
      </c>
      <c r="O49" s="5">
        <v>784.1617345466334</v>
      </c>
      <c r="P49" s="5">
        <v>782.3650534019082</v>
      </c>
      <c r="Q49" s="5">
        <v>780.74702083730062</v>
      </c>
      <c r="R49" s="5">
        <v>779.22050062511812</v>
      </c>
      <c r="S49" s="5">
        <v>778.41303372869652</v>
      </c>
      <c r="T49" s="5">
        <v>778.95488263341531</v>
      </c>
      <c r="U49" s="5">
        <v>780.5091364704715</v>
      </c>
      <c r="V49" s="5">
        <v>782.73813203128861</v>
      </c>
      <c r="W49" s="5">
        <v>786.11552085188964</v>
      </c>
      <c r="X49" s="5">
        <v>789.92089671328631</v>
      </c>
      <c r="Y49" s="5">
        <v>793.62316487412431</v>
      </c>
      <c r="Z49" s="5">
        <v>796.84055653590758</v>
      </c>
      <c r="AA49" s="5">
        <v>800.00645303409374</v>
      </c>
      <c r="AB49" s="5">
        <v>803.5748008163589</v>
      </c>
      <c r="AC49" s="5">
        <v>807.3480602546631</v>
      </c>
      <c r="AD49" s="5">
        <v>810.80810938274385</v>
      </c>
      <c r="AE49" s="5">
        <v>813.93369457527433</v>
      </c>
      <c r="AF49" s="5"/>
      <c r="AG49" s="6"/>
    </row>
    <row r="50" spans="1:33">
      <c r="A50" t="str">
        <f t="shared" si="0"/>
        <v>PRW06000006Deaths</v>
      </c>
      <c r="B50" t="str">
        <f>VLOOKUP(D50, Lookups!B:D,3,FALSE)</f>
        <v>W06000006</v>
      </c>
      <c r="C50" s="3" t="s">
        <v>171</v>
      </c>
      <c r="D50" s="3" t="s">
        <v>46</v>
      </c>
      <c r="E50" s="3" t="s">
        <v>35</v>
      </c>
      <c r="F50" s="4" t="s">
        <v>31</v>
      </c>
      <c r="G50" s="5">
        <v>1339.1628692516417</v>
      </c>
      <c r="H50" s="5">
        <v>1327.9109182317827</v>
      </c>
      <c r="I50" s="5">
        <v>1327.6900382637195</v>
      </c>
      <c r="J50" s="5">
        <v>1328.5336757461391</v>
      </c>
      <c r="K50" s="5">
        <v>1331.1404356333462</v>
      </c>
      <c r="L50" s="5">
        <v>1336.4261602446618</v>
      </c>
      <c r="M50" s="5">
        <v>1339.1756833851673</v>
      </c>
      <c r="N50" s="5">
        <v>1344.5308742892714</v>
      </c>
      <c r="O50" s="5">
        <v>1351.1451224413554</v>
      </c>
      <c r="P50" s="5">
        <v>1363.0342199517625</v>
      </c>
      <c r="Q50" s="5">
        <v>1372.7489341205887</v>
      </c>
      <c r="R50" s="5">
        <v>1383.800434168526</v>
      </c>
      <c r="S50" s="5">
        <v>1398.5773268987025</v>
      </c>
      <c r="T50" s="5">
        <v>1413.2473077077309</v>
      </c>
      <c r="U50" s="5">
        <v>1430.7190854132857</v>
      </c>
      <c r="V50" s="5">
        <v>1449.4978510974111</v>
      </c>
      <c r="W50" s="5">
        <v>1465.1780076221175</v>
      </c>
      <c r="X50" s="5">
        <v>1483.6648486622541</v>
      </c>
      <c r="Y50" s="5">
        <v>1506.3592717521715</v>
      </c>
      <c r="Z50" s="5">
        <v>1522.9839202117066</v>
      </c>
      <c r="AA50" s="5">
        <v>1538.8346837884144</v>
      </c>
      <c r="AB50" s="5">
        <v>1557.6657821605945</v>
      </c>
      <c r="AC50" s="5">
        <v>1576.2326383967427</v>
      </c>
      <c r="AD50" s="5">
        <v>1589.6146824963646</v>
      </c>
      <c r="AE50" s="5">
        <v>1602.1062049609607</v>
      </c>
      <c r="AF50" s="5"/>
      <c r="AG50" s="6"/>
    </row>
    <row r="51" spans="1:33">
      <c r="A51" t="str">
        <f t="shared" si="0"/>
        <v>PRW06000006Mig_InternalIN</v>
      </c>
      <c r="B51" t="str">
        <f>VLOOKUP(D51, Lookups!B:D,3,FALSE)</f>
        <v>W06000006</v>
      </c>
      <c r="C51" s="3" t="s">
        <v>171</v>
      </c>
      <c r="D51" s="3" t="s">
        <v>46</v>
      </c>
      <c r="E51" s="3" t="s">
        <v>36</v>
      </c>
      <c r="F51" s="4" t="s">
        <v>31</v>
      </c>
      <c r="G51" s="5">
        <v>3912.9909800000032</v>
      </c>
      <c r="H51" s="5">
        <v>3912.9909800000009</v>
      </c>
      <c r="I51" s="5">
        <v>3912.9909799999982</v>
      </c>
      <c r="J51" s="5">
        <v>3912.9909799999996</v>
      </c>
      <c r="K51" s="5">
        <v>3912.9909799999982</v>
      </c>
      <c r="L51" s="5">
        <v>3912.9909800000005</v>
      </c>
      <c r="M51" s="5">
        <v>3912.9909800000005</v>
      </c>
      <c r="N51" s="5">
        <v>3912.9909800000014</v>
      </c>
      <c r="O51" s="5">
        <v>3912.9909799999978</v>
      </c>
      <c r="P51" s="5">
        <v>3912.9909800000005</v>
      </c>
      <c r="Q51" s="5">
        <v>3912.9909799999991</v>
      </c>
      <c r="R51" s="5">
        <v>3912.9909800000032</v>
      </c>
      <c r="S51" s="5">
        <v>3912.9909800000009</v>
      </c>
      <c r="T51" s="5">
        <v>3912.9909799999973</v>
      </c>
      <c r="U51" s="5">
        <v>3912.9909799999996</v>
      </c>
      <c r="V51" s="5">
        <v>3912.9909799999996</v>
      </c>
      <c r="W51" s="5">
        <v>3912.9909799999987</v>
      </c>
      <c r="X51" s="5">
        <v>3912.99098</v>
      </c>
      <c r="Y51" s="5">
        <v>3912.9909799999964</v>
      </c>
      <c r="Z51" s="5">
        <v>3912.9909799999996</v>
      </c>
      <c r="AA51" s="5">
        <v>3912.9909800000009</v>
      </c>
      <c r="AB51" s="5">
        <v>3912.9909800000023</v>
      </c>
      <c r="AC51" s="5">
        <v>3912.9909799999996</v>
      </c>
      <c r="AD51" s="5">
        <v>3912.9909800000023</v>
      </c>
      <c r="AE51" s="5">
        <v>3912.9909799999996</v>
      </c>
      <c r="AF51" s="5"/>
      <c r="AG51" s="6"/>
    </row>
    <row r="52" spans="1:33">
      <c r="A52" t="str">
        <f t="shared" si="0"/>
        <v>PRW06000006Mig_InternalOut</v>
      </c>
      <c r="B52" t="str">
        <f>VLOOKUP(D52, Lookups!B:D,3,FALSE)</f>
        <v>W06000006</v>
      </c>
      <c r="C52" s="3" t="s">
        <v>171</v>
      </c>
      <c r="D52" s="3" t="s">
        <v>46</v>
      </c>
      <c r="E52" s="3" t="s">
        <v>37</v>
      </c>
      <c r="F52" s="4" t="s">
        <v>31</v>
      </c>
      <c r="G52" s="5">
        <v>3977.9204399999985</v>
      </c>
      <c r="H52" s="5">
        <v>3977.9204399999985</v>
      </c>
      <c r="I52" s="5">
        <v>3977.9204399999999</v>
      </c>
      <c r="J52" s="5">
        <v>3977.9204399999985</v>
      </c>
      <c r="K52" s="5">
        <v>3977.9204399999994</v>
      </c>
      <c r="L52" s="5">
        <v>3977.9204400000012</v>
      </c>
      <c r="M52" s="5">
        <v>3977.9204399999985</v>
      </c>
      <c r="N52" s="5">
        <v>3977.9204400000008</v>
      </c>
      <c r="O52" s="5">
        <v>3977.9204400000003</v>
      </c>
      <c r="P52" s="5">
        <v>3977.9204399999999</v>
      </c>
      <c r="Q52" s="5">
        <v>3977.9204400000003</v>
      </c>
      <c r="R52" s="5">
        <v>3977.9204400000008</v>
      </c>
      <c r="S52" s="5">
        <v>3977.9204400000008</v>
      </c>
      <c r="T52" s="5">
        <v>3977.9204399999994</v>
      </c>
      <c r="U52" s="5">
        <v>3977.9204400000003</v>
      </c>
      <c r="V52" s="5">
        <v>3977.9204400000017</v>
      </c>
      <c r="W52" s="5">
        <v>3977.9204400000017</v>
      </c>
      <c r="X52" s="5">
        <v>3977.9204400000012</v>
      </c>
      <c r="Y52" s="5">
        <v>3977.9204399999999</v>
      </c>
      <c r="Z52" s="5">
        <v>3977.9204399999994</v>
      </c>
      <c r="AA52" s="5">
        <v>3977.9204399999999</v>
      </c>
      <c r="AB52" s="5">
        <v>3977.9204400000021</v>
      </c>
      <c r="AC52" s="5">
        <v>3977.9204399999985</v>
      </c>
      <c r="AD52" s="5">
        <v>3977.920439999999</v>
      </c>
      <c r="AE52" s="5">
        <v>3977.9204400000017</v>
      </c>
      <c r="AF52" s="5"/>
      <c r="AG52" s="6"/>
    </row>
    <row r="53" spans="1:33">
      <c r="A53" t="str">
        <f t="shared" si="0"/>
        <v>PRW06000006Mig_OverseasIn</v>
      </c>
      <c r="B53" t="str">
        <f>VLOOKUP(D53, Lookups!B:D,3,FALSE)</f>
        <v>W06000006</v>
      </c>
      <c r="C53" s="3" t="s">
        <v>171</v>
      </c>
      <c r="D53" s="3" t="s">
        <v>46</v>
      </c>
      <c r="E53" s="3" t="s">
        <v>38</v>
      </c>
      <c r="F53" s="4" t="s">
        <v>31</v>
      </c>
      <c r="G53" s="5">
        <v>808.2000000000005</v>
      </c>
      <c r="H53" s="5">
        <v>808.2000000000005</v>
      </c>
      <c r="I53" s="5">
        <v>808.2000000000005</v>
      </c>
      <c r="J53" s="5">
        <v>808.2000000000005</v>
      </c>
      <c r="K53" s="5">
        <v>808.2000000000005</v>
      </c>
      <c r="L53" s="5">
        <v>808.2000000000005</v>
      </c>
      <c r="M53" s="5">
        <v>808.2000000000005</v>
      </c>
      <c r="N53" s="5">
        <v>808.2000000000005</v>
      </c>
      <c r="O53" s="5">
        <v>808.2000000000005</v>
      </c>
      <c r="P53" s="5">
        <v>808.2000000000005</v>
      </c>
      <c r="Q53" s="5">
        <v>808.2000000000005</v>
      </c>
      <c r="R53" s="5">
        <v>808.2000000000005</v>
      </c>
      <c r="S53" s="5">
        <v>808.2000000000005</v>
      </c>
      <c r="T53" s="5">
        <v>808.2000000000005</v>
      </c>
      <c r="U53" s="5">
        <v>808.2000000000005</v>
      </c>
      <c r="V53" s="5">
        <v>808.2000000000005</v>
      </c>
      <c r="W53" s="5">
        <v>808.2000000000005</v>
      </c>
      <c r="X53" s="5">
        <v>808.2000000000005</v>
      </c>
      <c r="Y53" s="5">
        <v>808.2000000000005</v>
      </c>
      <c r="Z53" s="5">
        <v>808.2000000000005</v>
      </c>
      <c r="AA53" s="5">
        <v>808.2000000000005</v>
      </c>
      <c r="AB53" s="5">
        <v>808.2000000000005</v>
      </c>
      <c r="AC53" s="5">
        <v>808.2000000000005</v>
      </c>
      <c r="AD53" s="5">
        <v>808.2000000000005</v>
      </c>
      <c r="AE53" s="5">
        <v>808.2000000000005</v>
      </c>
      <c r="AF53" s="5"/>
      <c r="AG53" s="6"/>
    </row>
    <row r="54" spans="1:33">
      <c r="A54" t="str">
        <f t="shared" si="0"/>
        <v>PRW06000006Mig_OverseasOut</v>
      </c>
      <c r="B54" t="str">
        <f>VLOOKUP(D54, Lookups!B:D,3,FALSE)</f>
        <v>W06000006</v>
      </c>
      <c r="C54" s="3" t="s">
        <v>171</v>
      </c>
      <c r="D54" s="3" t="s">
        <v>46</v>
      </c>
      <c r="E54" s="3" t="s">
        <v>39</v>
      </c>
      <c r="F54" s="4" t="s">
        <v>31</v>
      </c>
      <c r="G54" s="5">
        <v>399.7999999999999</v>
      </c>
      <c r="H54" s="5">
        <v>399.79999999999984</v>
      </c>
      <c r="I54" s="5">
        <v>399.80000000000024</v>
      </c>
      <c r="J54" s="5">
        <v>399.8</v>
      </c>
      <c r="K54" s="5">
        <v>399.8</v>
      </c>
      <c r="L54" s="5">
        <v>399.79999999999978</v>
      </c>
      <c r="M54" s="5">
        <v>399.7999999999999</v>
      </c>
      <c r="N54" s="5">
        <v>399.80000000000018</v>
      </c>
      <c r="O54" s="5">
        <v>399.7999999999999</v>
      </c>
      <c r="P54" s="5">
        <v>399.8</v>
      </c>
      <c r="Q54" s="5">
        <v>399.79999999999978</v>
      </c>
      <c r="R54" s="5">
        <v>399.80000000000018</v>
      </c>
      <c r="S54" s="5">
        <v>399.7999999999999</v>
      </c>
      <c r="T54" s="5">
        <v>399.7999999999999</v>
      </c>
      <c r="U54" s="5">
        <v>399.80000000000007</v>
      </c>
      <c r="V54" s="5">
        <v>399.79999999999984</v>
      </c>
      <c r="W54" s="5">
        <v>399.79999999999995</v>
      </c>
      <c r="X54" s="5">
        <v>399.79999999999978</v>
      </c>
      <c r="Y54" s="5">
        <v>399.8</v>
      </c>
      <c r="Z54" s="5">
        <v>399.80000000000007</v>
      </c>
      <c r="AA54" s="5">
        <v>399.79999999999995</v>
      </c>
      <c r="AB54" s="5">
        <v>399.80000000000007</v>
      </c>
      <c r="AC54" s="5">
        <v>399.79999999999967</v>
      </c>
      <c r="AD54" s="5">
        <v>399.80000000000018</v>
      </c>
      <c r="AE54" s="5">
        <v>399.8</v>
      </c>
      <c r="AF54" s="5"/>
      <c r="AG54" s="6"/>
    </row>
    <row r="55" spans="1:33">
      <c r="A55" t="str">
        <f t="shared" si="0"/>
        <v>PRW06000006Constraint</v>
      </c>
      <c r="B55" t="str">
        <f>VLOOKUP(D55, Lookups!B:D,3,FALSE)</f>
        <v>W06000006</v>
      </c>
      <c r="C55" s="3" t="s">
        <v>171</v>
      </c>
      <c r="D55" s="3" t="s">
        <v>46</v>
      </c>
      <c r="E55" s="3" t="s">
        <v>40</v>
      </c>
      <c r="F55" s="4" t="s">
        <v>31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</row>
    <row r="56" spans="1:33">
      <c r="A56" t="str">
        <f t="shared" si="0"/>
        <v>PRW06000023StartPop</v>
      </c>
      <c r="B56" t="str">
        <f>VLOOKUP(D56, Lookups!B:D,3,FALSE)</f>
        <v>W06000023</v>
      </c>
      <c r="C56" s="3" t="s">
        <v>171</v>
      </c>
      <c r="D56" s="3" t="s">
        <v>47</v>
      </c>
      <c r="E56" s="3" t="s">
        <v>30</v>
      </c>
      <c r="F56" s="4" t="s">
        <v>31</v>
      </c>
      <c r="G56" s="5">
        <v>132675</v>
      </c>
      <c r="H56" s="5">
        <v>132486.65256890273</v>
      </c>
      <c r="I56" s="5">
        <v>132303.28835406346</v>
      </c>
      <c r="J56" s="5">
        <v>132115.85537533142</v>
      </c>
      <c r="K56" s="5">
        <v>131922.00194708549</v>
      </c>
      <c r="L56" s="5">
        <v>131720.64912941464</v>
      </c>
      <c r="M56" s="5">
        <v>131514.26546772569</v>
      </c>
      <c r="N56" s="5">
        <v>131300.77306888142</v>
      </c>
      <c r="O56" s="5">
        <v>131079.80078637946</v>
      </c>
      <c r="P56" s="5">
        <v>130839.77749791299</v>
      </c>
      <c r="Q56" s="5">
        <v>130572.88371988494</v>
      </c>
      <c r="R56" s="5">
        <v>130279.1692917117</v>
      </c>
      <c r="S56" s="5">
        <v>129954.55283566759</v>
      </c>
      <c r="T56" s="5">
        <v>129592.87390343793</v>
      </c>
      <c r="U56" s="5">
        <v>129192.26041111423</v>
      </c>
      <c r="V56" s="5">
        <v>128755.33187400646</v>
      </c>
      <c r="W56" s="5">
        <v>128282.05776709266</v>
      </c>
      <c r="X56" s="5">
        <v>127770.46426352851</v>
      </c>
      <c r="Y56" s="5">
        <v>127221.79198861957</v>
      </c>
      <c r="Z56" s="5">
        <v>126635.8755292151</v>
      </c>
      <c r="AA56" s="5">
        <v>126011.23553274221</v>
      </c>
      <c r="AB56" s="5">
        <v>125350.602404472</v>
      </c>
      <c r="AC56" s="5">
        <v>124660.73211204003</v>
      </c>
      <c r="AD56" s="5">
        <v>123939.20008501312</v>
      </c>
      <c r="AE56" s="5">
        <v>123189.10363951123</v>
      </c>
      <c r="AF56" s="5">
        <v>122415.05689030275</v>
      </c>
      <c r="AG56" s="6"/>
    </row>
    <row r="57" spans="1:33">
      <c r="A57" t="str">
        <f t="shared" si="0"/>
        <v>PRW06000023Births</v>
      </c>
      <c r="B57" t="str">
        <f>VLOOKUP(D57, Lookups!B:D,3,FALSE)</f>
        <v>W06000023</v>
      </c>
      <c r="C57" s="3" t="s">
        <v>171</v>
      </c>
      <c r="D57" s="3" t="s">
        <v>47</v>
      </c>
      <c r="E57" s="3" t="s">
        <v>34</v>
      </c>
      <c r="F57" s="4" t="s">
        <v>32</v>
      </c>
      <c r="G57" s="5">
        <v>604.95011926063535</v>
      </c>
      <c r="H57" s="5">
        <v>603.71489319980287</v>
      </c>
      <c r="I57" s="5">
        <v>603.89426326564512</v>
      </c>
      <c r="J57" s="5">
        <v>604.28819919823104</v>
      </c>
      <c r="K57" s="5">
        <v>605.89915131130772</v>
      </c>
      <c r="L57" s="5">
        <v>607.79114920088477</v>
      </c>
      <c r="M57" s="5">
        <v>608.51258922079353</v>
      </c>
      <c r="N57" s="5">
        <v>608.79058010317908</v>
      </c>
      <c r="O57" s="5">
        <v>606.50899276449468</v>
      </c>
      <c r="P57" s="5">
        <v>601.19303680860253</v>
      </c>
      <c r="Q57" s="5">
        <v>593.96172995823792</v>
      </c>
      <c r="R57" s="5">
        <v>585.21330667455504</v>
      </c>
      <c r="S57" s="5">
        <v>575.81432669380479</v>
      </c>
      <c r="T57" s="5">
        <v>566.21832622501518</v>
      </c>
      <c r="U57" s="5">
        <v>556.55654179153601</v>
      </c>
      <c r="V57" s="5">
        <v>547.02681600127266</v>
      </c>
      <c r="W57" s="5">
        <v>537.94665035608898</v>
      </c>
      <c r="X57" s="5">
        <v>529.14388233452564</v>
      </c>
      <c r="Y57" s="5">
        <v>520.62463715040906</v>
      </c>
      <c r="Z57" s="5">
        <v>512.2800336597478</v>
      </c>
      <c r="AA57" s="5">
        <v>504.68153373290983</v>
      </c>
      <c r="AB57" s="5">
        <v>498.17128005892073</v>
      </c>
      <c r="AC57" s="5">
        <v>492.6388068304251</v>
      </c>
      <c r="AD57" s="5">
        <v>487.58304832213253</v>
      </c>
      <c r="AE57" s="5">
        <v>483.13646195573369</v>
      </c>
      <c r="AF57" s="5"/>
      <c r="AG57" s="6"/>
    </row>
    <row r="58" spans="1:33">
      <c r="A58" t="str">
        <f t="shared" ref="A58:A121" si="1">C58&amp;B58&amp;E58</f>
        <v>PRW06000023Births</v>
      </c>
      <c r="B58" t="str">
        <f>VLOOKUP(D58, Lookups!B:D,3,FALSE)</f>
        <v>W06000023</v>
      </c>
      <c r="C58" s="3" t="s">
        <v>171</v>
      </c>
      <c r="D58" s="3" t="s">
        <v>47</v>
      </c>
      <c r="E58" s="3" t="s">
        <v>34</v>
      </c>
      <c r="F58" s="4" t="s">
        <v>33</v>
      </c>
      <c r="G58" s="5">
        <v>576.14299754294257</v>
      </c>
      <c r="H58" s="5">
        <v>574.96659171596139</v>
      </c>
      <c r="I58" s="5">
        <v>575.13742035804876</v>
      </c>
      <c r="J58" s="5">
        <v>575.51259745416587</v>
      </c>
      <c r="K58" s="5">
        <v>577.04683763327421</v>
      </c>
      <c r="L58" s="5">
        <v>578.84874046912796</v>
      </c>
      <c r="M58" s="5">
        <v>579.53582623435727</v>
      </c>
      <c r="N58" s="5">
        <v>579.80057946800059</v>
      </c>
      <c r="O58" s="5">
        <v>577.62763904429721</v>
      </c>
      <c r="P58" s="5">
        <v>572.56482361254348</v>
      </c>
      <c r="Q58" s="5">
        <v>565.67786438685744</v>
      </c>
      <c r="R58" s="5">
        <v>557.34603230027847</v>
      </c>
      <c r="S58" s="5">
        <v>548.39462237812836</v>
      </c>
      <c r="T58" s="5">
        <v>539.25557388720642</v>
      </c>
      <c r="U58" s="5">
        <v>530.05387399842584</v>
      </c>
      <c r="V58" s="5">
        <v>520.97794425189568</v>
      </c>
      <c r="W58" s="5">
        <v>512.33016704441866</v>
      </c>
      <c r="X58" s="5">
        <v>503.94657806221113</v>
      </c>
      <c r="Y58" s="5">
        <v>495.83301084252179</v>
      </c>
      <c r="Z58" s="5">
        <v>487.88576905291313</v>
      </c>
      <c r="AA58" s="5">
        <v>480.64910211906937</v>
      </c>
      <c r="AB58" s="5">
        <v>474.44886023618278</v>
      </c>
      <c r="AC58" s="5">
        <v>469.17983786854143</v>
      </c>
      <c r="AD58" s="5">
        <v>464.36482954127473</v>
      </c>
      <c r="AE58" s="5">
        <v>460.12998518567457</v>
      </c>
      <c r="AF58" s="5"/>
      <c r="AG58" s="6"/>
    </row>
    <row r="59" spans="1:33">
      <c r="A59" t="str">
        <f t="shared" si="1"/>
        <v>PRW06000023Deaths</v>
      </c>
      <c r="B59" t="str">
        <f>VLOOKUP(D59, Lookups!B:D,3,FALSE)</f>
        <v>W06000023</v>
      </c>
      <c r="C59" s="3" t="s">
        <v>171</v>
      </c>
      <c r="D59" s="3" t="s">
        <v>47</v>
      </c>
      <c r="E59" s="3" t="s">
        <v>35</v>
      </c>
      <c r="F59" s="4" t="s">
        <v>31</v>
      </c>
      <c r="G59" s="5">
        <v>1458.4008279009324</v>
      </c>
      <c r="H59" s="5">
        <v>1451.0059797549684</v>
      </c>
      <c r="I59" s="5">
        <v>1455.4249423556969</v>
      </c>
      <c r="J59" s="5">
        <v>1462.6145048983667</v>
      </c>
      <c r="K59" s="5">
        <v>1473.2590866154392</v>
      </c>
      <c r="L59" s="5">
        <v>1481.9838313589571</v>
      </c>
      <c r="M59" s="5">
        <v>1490.501094299394</v>
      </c>
      <c r="N59" s="5">
        <v>1498.5237220731958</v>
      </c>
      <c r="O59" s="5">
        <v>1513.1202002752027</v>
      </c>
      <c r="P59" s="5">
        <v>1529.611918449232</v>
      </c>
      <c r="Q59" s="5">
        <v>1542.3143025183699</v>
      </c>
      <c r="R59" s="5">
        <v>1556.1360750188912</v>
      </c>
      <c r="S59" s="5">
        <v>1574.8481613016017</v>
      </c>
      <c r="T59" s="5">
        <v>1595.047672435991</v>
      </c>
      <c r="U59" s="5">
        <v>1612.4992328976437</v>
      </c>
      <c r="V59" s="5">
        <v>1630.2391471669519</v>
      </c>
      <c r="W59" s="5">
        <v>1650.8306009646922</v>
      </c>
      <c r="X59" s="5">
        <v>1670.7230153056091</v>
      </c>
      <c r="Y59" s="5">
        <v>1691.3343873973936</v>
      </c>
      <c r="Z59" s="5">
        <v>1713.766079185511</v>
      </c>
      <c r="AA59" s="5">
        <v>1734.9240441222919</v>
      </c>
      <c r="AB59" s="5">
        <v>1751.4507127270513</v>
      </c>
      <c r="AC59" s="5">
        <v>1772.3109517259745</v>
      </c>
      <c r="AD59" s="5">
        <v>1791.0046033651734</v>
      </c>
      <c r="AE59" s="5">
        <v>1806.2734763499243</v>
      </c>
      <c r="AF59" s="5"/>
      <c r="AG59" s="6"/>
    </row>
    <row r="60" spans="1:33">
      <c r="A60" t="str">
        <f t="shared" si="1"/>
        <v>PRW06000023Mig_InternalIN</v>
      </c>
      <c r="B60" t="str">
        <f>VLOOKUP(D60, Lookups!B:D,3,FALSE)</f>
        <v>W06000023</v>
      </c>
      <c r="C60" s="3" t="s">
        <v>171</v>
      </c>
      <c r="D60" s="3" t="s">
        <v>47</v>
      </c>
      <c r="E60" s="3" t="s">
        <v>36</v>
      </c>
      <c r="F60" s="4" t="s">
        <v>31</v>
      </c>
      <c r="G60" s="5">
        <v>5180.2043600000025</v>
      </c>
      <c r="H60" s="5">
        <v>5180.2043599999997</v>
      </c>
      <c r="I60" s="5">
        <v>5180.2043600000006</v>
      </c>
      <c r="J60" s="5">
        <v>5180.2043600000034</v>
      </c>
      <c r="K60" s="5">
        <v>5180.2043599999997</v>
      </c>
      <c r="L60" s="5">
        <v>5180.2043599999988</v>
      </c>
      <c r="M60" s="5">
        <v>5180.2043599999988</v>
      </c>
      <c r="N60" s="5">
        <v>5180.2043599999997</v>
      </c>
      <c r="O60" s="5">
        <v>5180.2043599999988</v>
      </c>
      <c r="P60" s="5">
        <v>5180.2043599999934</v>
      </c>
      <c r="Q60" s="5">
        <v>5180.2043600000006</v>
      </c>
      <c r="R60" s="5">
        <v>5180.2043599999979</v>
      </c>
      <c r="S60" s="5">
        <v>5180.2043599999997</v>
      </c>
      <c r="T60" s="5">
        <v>5180.2043600000006</v>
      </c>
      <c r="U60" s="5">
        <v>5180.2043599999952</v>
      </c>
      <c r="V60" s="5">
        <v>5180.204359999997</v>
      </c>
      <c r="W60" s="5">
        <v>5180.2043599999997</v>
      </c>
      <c r="X60" s="5">
        <v>5180.2043600000034</v>
      </c>
      <c r="Y60" s="5">
        <v>5180.2043599999997</v>
      </c>
      <c r="Z60" s="5">
        <v>5180.2043599999979</v>
      </c>
      <c r="AA60" s="5">
        <v>5180.2043600000006</v>
      </c>
      <c r="AB60" s="5">
        <v>5180.2043599999997</v>
      </c>
      <c r="AC60" s="5">
        <v>5180.2043599999979</v>
      </c>
      <c r="AD60" s="5">
        <v>5180.2043599999943</v>
      </c>
      <c r="AE60" s="5">
        <v>5180.2043599999934</v>
      </c>
      <c r="AF60" s="5"/>
      <c r="AG60" s="6"/>
    </row>
    <row r="61" spans="1:33">
      <c r="A61" t="str">
        <f t="shared" si="1"/>
        <v>PRW06000023Mig_InternalOut</v>
      </c>
      <c r="B61" t="str">
        <f>VLOOKUP(D61, Lookups!B:D,3,FALSE)</f>
        <v>W06000023</v>
      </c>
      <c r="C61" s="3" t="s">
        <v>171</v>
      </c>
      <c r="D61" s="3" t="s">
        <v>47</v>
      </c>
      <c r="E61" s="3" t="s">
        <v>37</v>
      </c>
      <c r="F61" s="4" t="s">
        <v>31</v>
      </c>
      <c r="G61" s="5">
        <v>5035.2440799999968</v>
      </c>
      <c r="H61" s="5">
        <v>5035.2440800000022</v>
      </c>
      <c r="I61" s="5">
        <v>5035.2440799999958</v>
      </c>
      <c r="J61" s="5">
        <v>5035.2440800000022</v>
      </c>
      <c r="K61" s="5">
        <v>5035.2440799999977</v>
      </c>
      <c r="L61" s="5">
        <v>5035.2440800000049</v>
      </c>
      <c r="M61" s="5">
        <v>5035.2440800000004</v>
      </c>
      <c r="N61" s="5">
        <v>5035.2440799999995</v>
      </c>
      <c r="O61" s="5">
        <v>5035.244080000004</v>
      </c>
      <c r="P61" s="5">
        <v>5035.2440799999977</v>
      </c>
      <c r="Q61" s="5">
        <v>5035.2440800000004</v>
      </c>
      <c r="R61" s="5">
        <v>5035.2440799999986</v>
      </c>
      <c r="S61" s="5">
        <v>5035.2440800000022</v>
      </c>
      <c r="T61" s="5">
        <v>5035.2440800000022</v>
      </c>
      <c r="U61" s="5">
        <v>5035.2440800000004</v>
      </c>
      <c r="V61" s="5">
        <v>5035.2440800000004</v>
      </c>
      <c r="W61" s="5">
        <v>5035.2440799999968</v>
      </c>
      <c r="X61" s="5">
        <v>5035.2440799999995</v>
      </c>
      <c r="Y61" s="5">
        <v>5035.2440800000013</v>
      </c>
      <c r="Z61" s="5">
        <v>5035.2440799999995</v>
      </c>
      <c r="AA61" s="5">
        <v>5035.2440800000031</v>
      </c>
      <c r="AB61" s="5">
        <v>5035.244080000004</v>
      </c>
      <c r="AC61" s="5">
        <v>5035.2440800000013</v>
      </c>
      <c r="AD61" s="5">
        <v>5035.2440800000022</v>
      </c>
      <c r="AE61" s="5">
        <v>5035.2440799999977</v>
      </c>
      <c r="AF61" s="5"/>
      <c r="AG61" s="6"/>
    </row>
    <row r="62" spans="1:33">
      <c r="A62" t="str">
        <f t="shared" si="1"/>
        <v>PRW06000023Mig_OverseasIn</v>
      </c>
      <c r="B62" t="str">
        <f>VLOOKUP(D62, Lookups!B:D,3,FALSE)</f>
        <v>W06000023</v>
      </c>
      <c r="C62" s="3" t="s">
        <v>171</v>
      </c>
      <c r="D62" s="3" t="s">
        <v>47</v>
      </c>
      <c r="E62" s="3" t="s">
        <v>38</v>
      </c>
      <c r="F62" s="4" t="s">
        <v>31</v>
      </c>
      <c r="G62" s="5">
        <v>277.39999999999986</v>
      </c>
      <c r="H62" s="5">
        <v>277.39999999999986</v>
      </c>
      <c r="I62" s="5">
        <v>277.39999999999986</v>
      </c>
      <c r="J62" s="5">
        <v>277.39999999999986</v>
      </c>
      <c r="K62" s="5">
        <v>277.39999999999986</v>
      </c>
      <c r="L62" s="5">
        <v>277.39999999999986</v>
      </c>
      <c r="M62" s="5">
        <v>277.39999999999986</v>
      </c>
      <c r="N62" s="5">
        <v>277.39999999999986</v>
      </c>
      <c r="O62" s="5">
        <v>277.39999999999986</v>
      </c>
      <c r="P62" s="5">
        <v>277.39999999999986</v>
      </c>
      <c r="Q62" s="5">
        <v>277.39999999999986</v>
      </c>
      <c r="R62" s="5">
        <v>277.39999999999986</v>
      </c>
      <c r="S62" s="5">
        <v>277.39999999999986</v>
      </c>
      <c r="T62" s="5">
        <v>277.39999999999986</v>
      </c>
      <c r="U62" s="5">
        <v>277.39999999999986</v>
      </c>
      <c r="V62" s="5">
        <v>277.39999999999986</v>
      </c>
      <c r="W62" s="5">
        <v>277.39999999999986</v>
      </c>
      <c r="X62" s="5">
        <v>277.39999999999986</v>
      </c>
      <c r="Y62" s="5">
        <v>277.39999999999986</v>
      </c>
      <c r="Z62" s="5">
        <v>277.39999999999986</v>
      </c>
      <c r="AA62" s="5">
        <v>277.39999999999986</v>
      </c>
      <c r="AB62" s="5">
        <v>277.39999999999986</v>
      </c>
      <c r="AC62" s="5">
        <v>277.39999999999986</v>
      </c>
      <c r="AD62" s="5">
        <v>277.39999999999986</v>
      </c>
      <c r="AE62" s="5">
        <v>277.39999999999986</v>
      </c>
      <c r="AF62" s="5"/>
      <c r="AG62" s="6"/>
    </row>
    <row r="63" spans="1:33">
      <c r="A63" t="str">
        <f t="shared" si="1"/>
        <v>PRW06000023Mig_OverseasOut</v>
      </c>
      <c r="B63" t="str">
        <f>VLOOKUP(D63, Lookups!B:D,3,FALSE)</f>
        <v>W06000023</v>
      </c>
      <c r="C63" s="3" t="s">
        <v>171</v>
      </c>
      <c r="D63" s="3" t="s">
        <v>47</v>
      </c>
      <c r="E63" s="3" t="s">
        <v>39</v>
      </c>
      <c r="F63" s="4" t="s">
        <v>31</v>
      </c>
      <c r="G63" s="5">
        <v>333.4</v>
      </c>
      <c r="H63" s="5">
        <v>333.4000000000002</v>
      </c>
      <c r="I63" s="5">
        <v>333.39999999999981</v>
      </c>
      <c r="J63" s="5">
        <v>333.40000000000003</v>
      </c>
      <c r="K63" s="5">
        <v>333.40000000000032</v>
      </c>
      <c r="L63" s="5">
        <v>333.39999999999964</v>
      </c>
      <c r="M63" s="5">
        <v>333.39999999999992</v>
      </c>
      <c r="N63" s="5">
        <v>333.40000000000009</v>
      </c>
      <c r="O63" s="5">
        <v>333.40000000000003</v>
      </c>
      <c r="P63" s="5">
        <v>333.40000000000009</v>
      </c>
      <c r="Q63" s="5">
        <v>333.39999999999992</v>
      </c>
      <c r="R63" s="5">
        <v>333.4</v>
      </c>
      <c r="S63" s="5">
        <v>333.4</v>
      </c>
      <c r="T63" s="5">
        <v>333.4</v>
      </c>
      <c r="U63" s="5">
        <v>333.40000000000009</v>
      </c>
      <c r="V63" s="5">
        <v>333.4</v>
      </c>
      <c r="W63" s="5">
        <v>333.40000000000015</v>
      </c>
      <c r="X63" s="5">
        <v>333.39999999999992</v>
      </c>
      <c r="Y63" s="5">
        <v>333.40000000000003</v>
      </c>
      <c r="Z63" s="5">
        <v>333.40000000000009</v>
      </c>
      <c r="AA63" s="5">
        <v>333.40000000000009</v>
      </c>
      <c r="AB63" s="5">
        <v>333.40000000000003</v>
      </c>
      <c r="AC63" s="5">
        <v>333.40000000000003</v>
      </c>
      <c r="AD63" s="5">
        <v>333.39999999999981</v>
      </c>
      <c r="AE63" s="5">
        <v>333.40000000000003</v>
      </c>
      <c r="AF63" s="5"/>
      <c r="AG63" s="6"/>
    </row>
    <row r="64" spans="1:33">
      <c r="A64" t="str">
        <f t="shared" si="1"/>
        <v>PRW06000023Constraint</v>
      </c>
      <c r="B64" t="str">
        <f>VLOOKUP(D64, Lookups!B:D,3,FALSE)</f>
        <v>W06000023</v>
      </c>
      <c r="C64" s="3" t="s">
        <v>171</v>
      </c>
      <c r="D64" s="3" t="s">
        <v>47</v>
      </c>
      <c r="E64" s="3" t="s">
        <v>40</v>
      </c>
      <c r="F64" s="4" t="s">
        <v>31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</row>
    <row r="65" spans="1:33">
      <c r="A65" t="str">
        <f t="shared" si="1"/>
        <v>PRW06000008StartPop</v>
      </c>
      <c r="B65" t="str">
        <f>VLOOKUP(D65, Lookups!B:D,3,FALSE)</f>
        <v>W06000008</v>
      </c>
      <c r="C65" s="3" t="s">
        <v>171</v>
      </c>
      <c r="D65" s="3" t="s">
        <v>48</v>
      </c>
      <c r="E65" s="3" t="s">
        <v>30</v>
      </c>
      <c r="F65" s="4" t="s">
        <v>31</v>
      </c>
      <c r="G65" s="5">
        <v>75425</v>
      </c>
      <c r="H65" s="5">
        <v>75640.441514217135</v>
      </c>
      <c r="I65" s="5">
        <v>75864.044122145788</v>
      </c>
      <c r="J65" s="5">
        <v>76091.725418334288</v>
      </c>
      <c r="K65" s="5">
        <v>76323.939735713066</v>
      </c>
      <c r="L65" s="5">
        <v>76563.070427287981</v>
      </c>
      <c r="M65" s="5">
        <v>76811.737586452669</v>
      </c>
      <c r="N65" s="5">
        <v>77071.37135196304</v>
      </c>
      <c r="O65" s="5">
        <v>77343.287837737895</v>
      </c>
      <c r="P65" s="5">
        <v>77623.916236499193</v>
      </c>
      <c r="Q65" s="5">
        <v>77911.996602745043</v>
      </c>
      <c r="R65" s="5">
        <v>78204.572112410766</v>
      </c>
      <c r="S65" s="5">
        <v>78499.78675150749</v>
      </c>
      <c r="T65" s="5">
        <v>78795.089137428426</v>
      </c>
      <c r="U65" s="5">
        <v>79086.833936005583</v>
      </c>
      <c r="V65" s="5">
        <v>79376.750909978568</v>
      </c>
      <c r="W65" s="5">
        <v>79662.242548518392</v>
      </c>
      <c r="X65" s="5">
        <v>79943.628239198864</v>
      </c>
      <c r="Y65" s="5">
        <v>80222.304945726719</v>
      </c>
      <c r="Z65" s="5">
        <v>80498.55582232638</v>
      </c>
      <c r="AA65" s="5">
        <v>80768.156095571045</v>
      </c>
      <c r="AB65" s="5">
        <v>81032.03644233894</v>
      </c>
      <c r="AC65" s="5">
        <v>81292.193814369908</v>
      </c>
      <c r="AD65" s="5">
        <v>81549.322654619915</v>
      </c>
      <c r="AE65" s="5">
        <v>81801.92686999173</v>
      </c>
      <c r="AF65" s="5">
        <v>82051.263230113531</v>
      </c>
      <c r="AG65" s="6"/>
    </row>
    <row r="66" spans="1:33">
      <c r="A66" t="str">
        <f t="shared" si="1"/>
        <v>PRW06000008Births</v>
      </c>
      <c r="B66" t="str">
        <f>VLOOKUP(D66, Lookups!B:D,3,FALSE)</f>
        <v>W06000008</v>
      </c>
      <c r="C66" s="3" t="s">
        <v>171</v>
      </c>
      <c r="D66" s="3" t="s">
        <v>48</v>
      </c>
      <c r="E66" s="3" t="s">
        <v>34</v>
      </c>
      <c r="F66" s="4" t="s">
        <v>32</v>
      </c>
      <c r="G66" s="5">
        <v>316.1934269281457</v>
      </c>
      <c r="H66" s="5">
        <v>318.42891358039213</v>
      </c>
      <c r="I66" s="5">
        <v>321.32190461681398</v>
      </c>
      <c r="J66" s="5">
        <v>324.89604924088792</v>
      </c>
      <c r="K66" s="5">
        <v>329.90601710111252</v>
      </c>
      <c r="L66" s="5">
        <v>335.86215539617172</v>
      </c>
      <c r="M66" s="5">
        <v>342.81197780265359</v>
      </c>
      <c r="N66" s="5">
        <v>350.75819869187478</v>
      </c>
      <c r="O66" s="5">
        <v>357.68806818546057</v>
      </c>
      <c r="P66" s="5">
        <v>363.6660590538014</v>
      </c>
      <c r="Q66" s="5">
        <v>368.98239485405463</v>
      </c>
      <c r="R66" s="5">
        <v>372.97747918564949</v>
      </c>
      <c r="S66" s="5">
        <v>376.10684999285655</v>
      </c>
      <c r="T66" s="5">
        <v>378.71897872133331</v>
      </c>
      <c r="U66" s="5">
        <v>380.94639259496017</v>
      </c>
      <c r="V66" s="5">
        <v>382.99978880875244</v>
      </c>
      <c r="W66" s="5">
        <v>385.19061314675218</v>
      </c>
      <c r="X66" s="5">
        <v>387.37989239158622</v>
      </c>
      <c r="Y66" s="5">
        <v>389.62955198174535</v>
      </c>
      <c r="Z66" s="5">
        <v>391.8083641018651</v>
      </c>
      <c r="AA66" s="5">
        <v>393.83715979747319</v>
      </c>
      <c r="AB66" s="5">
        <v>395.79658495510688</v>
      </c>
      <c r="AC66" s="5">
        <v>397.64038190722249</v>
      </c>
      <c r="AD66" s="5">
        <v>399.16536211279799</v>
      </c>
      <c r="AE66" s="5">
        <v>400.43187347091754</v>
      </c>
      <c r="AF66" s="5"/>
      <c r="AG66" s="6"/>
    </row>
    <row r="67" spans="1:33">
      <c r="A67" t="str">
        <f t="shared" si="1"/>
        <v>PRW06000008Births</v>
      </c>
      <c r="B67" t="str">
        <f>VLOOKUP(D67, Lookups!B:D,3,FALSE)</f>
        <v>W06000008</v>
      </c>
      <c r="C67" s="3" t="s">
        <v>171</v>
      </c>
      <c r="D67" s="3" t="s">
        <v>48</v>
      </c>
      <c r="E67" s="3" t="s">
        <v>34</v>
      </c>
      <c r="F67" s="4" t="s">
        <v>33</v>
      </c>
      <c r="G67" s="5">
        <v>301.13661109184835</v>
      </c>
      <c r="H67" s="5">
        <v>303.26564609785288</v>
      </c>
      <c r="I67" s="5">
        <v>306.02087578460134</v>
      </c>
      <c r="J67" s="5">
        <v>309.42482320407237</v>
      </c>
      <c r="K67" s="5">
        <v>314.19622138829197</v>
      </c>
      <c r="L67" s="5">
        <v>319.86873431429945</v>
      </c>
      <c r="M67" s="5">
        <v>326.48761310476129</v>
      </c>
      <c r="N67" s="5">
        <v>334.05544287533735</v>
      </c>
      <c r="O67" s="5">
        <v>340.65531889072798</v>
      </c>
      <c r="P67" s="5">
        <v>346.34864379225814</v>
      </c>
      <c r="Q67" s="5">
        <v>351.41182098056299</v>
      </c>
      <c r="R67" s="5">
        <v>355.21666337823882</v>
      </c>
      <c r="S67" s="5">
        <v>358.1970166666905</v>
      </c>
      <c r="T67" s="5">
        <v>360.68475842865917</v>
      </c>
      <c r="U67" s="5">
        <v>362.80610507371574</v>
      </c>
      <c r="V67" s="5">
        <v>364.76172060645342</v>
      </c>
      <c r="W67" s="5">
        <v>366.84822007310015</v>
      </c>
      <c r="X67" s="5">
        <v>368.93324802237777</v>
      </c>
      <c r="Y67" s="5">
        <v>371.07578106511789</v>
      </c>
      <c r="Z67" s="5">
        <v>373.15084032372738</v>
      </c>
      <c r="AA67" s="5">
        <v>375.0830267904372</v>
      </c>
      <c r="AB67" s="5">
        <v>376.94914607504842</v>
      </c>
      <c r="AC67" s="5">
        <v>378.70514325404019</v>
      </c>
      <c r="AD67" s="5">
        <v>380.15750542219337</v>
      </c>
      <c r="AE67" s="5">
        <v>381.36370677178729</v>
      </c>
      <c r="AF67" s="5"/>
      <c r="AG67" s="6"/>
    </row>
    <row r="68" spans="1:33">
      <c r="A68" t="str">
        <f t="shared" si="1"/>
        <v>PRW06000008Deaths</v>
      </c>
      <c r="B68" t="str">
        <f>VLOOKUP(D68, Lookups!B:D,3,FALSE)</f>
        <v>W06000008</v>
      </c>
      <c r="C68" s="3" t="s">
        <v>171</v>
      </c>
      <c r="D68" s="3" t="s">
        <v>48</v>
      </c>
      <c r="E68" s="3" t="s">
        <v>35</v>
      </c>
      <c r="F68" s="4" t="s">
        <v>31</v>
      </c>
      <c r="G68" s="5">
        <v>691.91676380284991</v>
      </c>
      <c r="H68" s="5">
        <v>688.12019174962165</v>
      </c>
      <c r="I68" s="5">
        <v>689.6897242128797</v>
      </c>
      <c r="J68" s="5">
        <v>692.13479506620081</v>
      </c>
      <c r="K68" s="5">
        <v>694.99978691444528</v>
      </c>
      <c r="L68" s="5">
        <v>697.09197054577953</v>
      </c>
      <c r="M68" s="5">
        <v>699.69406539704949</v>
      </c>
      <c r="N68" s="5">
        <v>702.92539579240088</v>
      </c>
      <c r="O68" s="5">
        <v>707.74322831496102</v>
      </c>
      <c r="P68" s="5">
        <v>711.96257660006722</v>
      </c>
      <c r="Q68" s="5">
        <v>717.84694616895945</v>
      </c>
      <c r="R68" s="5">
        <v>723.00774346713365</v>
      </c>
      <c r="S68" s="5">
        <v>729.02972073866817</v>
      </c>
      <c r="T68" s="5">
        <v>737.6871785727908</v>
      </c>
      <c r="U68" s="5">
        <v>743.86376369574236</v>
      </c>
      <c r="V68" s="5">
        <v>752.29811087537485</v>
      </c>
      <c r="W68" s="5">
        <v>760.68138253935581</v>
      </c>
      <c r="X68" s="5">
        <v>767.66467388609942</v>
      </c>
      <c r="Y68" s="5">
        <v>774.48269644718641</v>
      </c>
      <c r="Z68" s="5">
        <v>785.38717118099919</v>
      </c>
      <c r="AA68" s="5">
        <v>795.06807982000464</v>
      </c>
      <c r="AB68" s="5">
        <v>802.61659899918982</v>
      </c>
      <c r="AC68" s="5">
        <v>809.24492491113597</v>
      </c>
      <c r="AD68" s="5">
        <v>816.74689216327272</v>
      </c>
      <c r="AE68" s="5">
        <v>822.48746012089578</v>
      </c>
      <c r="AF68" s="5"/>
      <c r="AG68" s="6"/>
    </row>
    <row r="69" spans="1:33">
      <c r="A69" t="str">
        <f t="shared" si="1"/>
        <v>PRW06000008Mig_InternalIN</v>
      </c>
      <c r="B69" t="str">
        <f>VLOOKUP(D69, Lookups!B:D,3,FALSE)</f>
        <v>W06000008</v>
      </c>
      <c r="C69" s="3" t="s">
        <v>171</v>
      </c>
      <c r="D69" s="3" t="s">
        <v>48</v>
      </c>
      <c r="E69" s="3" t="s">
        <v>36</v>
      </c>
      <c r="F69" s="4" t="s">
        <v>31</v>
      </c>
      <c r="G69" s="5">
        <v>5849.6668399999999</v>
      </c>
      <c r="H69" s="5">
        <v>5849.666839999999</v>
      </c>
      <c r="I69" s="5">
        <v>5849.666839999998</v>
      </c>
      <c r="J69" s="5">
        <v>5849.6668400000044</v>
      </c>
      <c r="K69" s="5">
        <v>5849.666839999998</v>
      </c>
      <c r="L69" s="5">
        <v>5849.6668400000035</v>
      </c>
      <c r="M69" s="5">
        <v>5849.6668399999953</v>
      </c>
      <c r="N69" s="5">
        <v>5849.666839999999</v>
      </c>
      <c r="O69" s="5">
        <v>5849.6668400000026</v>
      </c>
      <c r="P69" s="5">
        <v>5849.666839999999</v>
      </c>
      <c r="Q69" s="5">
        <v>5849.6668399999999</v>
      </c>
      <c r="R69" s="5">
        <v>5849.6668400000008</v>
      </c>
      <c r="S69" s="5">
        <v>5849.666839999998</v>
      </c>
      <c r="T69" s="5">
        <v>5849.666839999998</v>
      </c>
      <c r="U69" s="5">
        <v>5849.6668400000017</v>
      </c>
      <c r="V69" s="5">
        <v>5849.6668400000017</v>
      </c>
      <c r="W69" s="5">
        <v>5849.6668400000017</v>
      </c>
      <c r="X69" s="5">
        <v>5849.666839999999</v>
      </c>
      <c r="Y69" s="5">
        <v>5849.6668399999971</v>
      </c>
      <c r="Z69" s="5">
        <v>5849.6668399999999</v>
      </c>
      <c r="AA69" s="5">
        <v>5849.6668400000008</v>
      </c>
      <c r="AB69" s="5">
        <v>5849.6668400000008</v>
      </c>
      <c r="AC69" s="5">
        <v>5849.666839999999</v>
      </c>
      <c r="AD69" s="5">
        <v>5849.6668400000008</v>
      </c>
      <c r="AE69" s="5">
        <v>5849.6668400000017</v>
      </c>
      <c r="AF69" s="5"/>
      <c r="AG69" s="6"/>
    </row>
    <row r="70" spans="1:33">
      <c r="A70" t="str">
        <f t="shared" si="1"/>
        <v>PRW06000008Mig_InternalOut</v>
      </c>
      <c r="B70" t="str">
        <f>VLOOKUP(D70, Lookups!B:D,3,FALSE)</f>
        <v>W06000008</v>
      </c>
      <c r="C70" s="3" t="s">
        <v>171</v>
      </c>
      <c r="D70" s="3" t="s">
        <v>48</v>
      </c>
      <c r="E70" s="3" t="s">
        <v>37</v>
      </c>
      <c r="F70" s="4" t="s">
        <v>31</v>
      </c>
      <c r="G70" s="5">
        <v>5758.8385999999982</v>
      </c>
      <c r="H70" s="5">
        <v>5758.838600000001</v>
      </c>
      <c r="I70" s="5">
        <v>5758.8385999999964</v>
      </c>
      <c r="J70" s="5">
        <v>5758.8386</v>
      </c>
      <c r="K70" s="5">
        <v>5758.8386000000046</v>
      </c>
      <c r="L70" s="5">
        <v>5758.8386000000028</v>
      </c>
      <c r="M70" s="5">
        <v>5758.8386</v>
      </c>
      <c r="N70" s="5">
        <v>5758.8385999999955</v>
      </c>
      <c r="O70" s="5">
        <v>5758.8385999999964</v>
      </c>
      <c r="P70" s="5">
        <v>5758.838600000001</v>
      </c>
      <c r="Q70" s="5">
        <v>5758.8386</v>
      </c>
      <c r="R70" s="5">
        <v>5758.8386000000037</v>
      </c>
      <c r="S70" s="5">
        <v>5758.8386000000064</v>
      </c>
      <c r="T70" s="5">
        <v>5758.838600000001</v>
      </c>
      <c r="U70" s="5">
        <v>5758.8385999999982</v>
      </c>
      <c r="V70" s="5">
        <v>5758.8385999999991</v>
      </c>
      <c r="W70" s="5">
        <v>5758.8386</v>
      </c>
      <c r="X70" s="5">
        <v>5758.8385999999937</v>
      </c>
      <c r="Y70" s="5">
        <v>5758.8385999999955</v>
      </c>
      <c r="Z70" s="5">
        <v>5758.8385999999955</v>
      </c>
      <c r="AA70" s="5">
        <v>5758.838600000001</v>
      </c>
      <c r="AB70" s="5">
        <v>5758.8386</v>
      </c>
      <c r="AC70" s="5">
        <v>5758.8386</v>
      </c>
      <c r="AD70" s="5">
        <v>5758.838600000001</v>
      </c>
      <c r="AE70" s="5">
        <v>5758.8385999999982</v>
      </c>
      <c r="AF70" s="5"/>
      <c r="AG70" s="6"/>
    </row>
    <row r="71" spans="1:33">
      <c r="A71" t="str">
        <f t="shared" si="1"/>
        <v>PRW06000008Mig_OverseasIn</v>
      </c>
      <c r="B71" t="str">
        <f>VLOOKUP(D71, Lookups!B:D,3,FALSE)</f>
        <v>W06000008</v>
      </c>
      <c r="C71" s="3" t="s">
        <v>171</v>
      </c>
      <c r="D71" s="3" t="s">
        <v>48</v>
      </c>
      <c r="E71" s="3" t="s">
        <v>38</v>
      </c>
      <c r="F71" s="4" t="s">
        <v>31</v>
      </c>
      <c r="G71" s="5">
        <v>632.20000000000039</v>
      </c>
      <c r="H71" s="5">
        <v>632.20000000000039</v>
      </c>
      <c r="I71" s="5">
        <v>632.20000000000039</v>
      </c>
      <c r="J71" s="5">
        <v>632.20000000000039</v>
      </c>
      <c r="K71" s="5">
        <v>632.20000000000039</v>
      </c>
      <c r="L71" s="5">
        <v>632.20000000000039</v>
      </c>
      <c r="M71" s="5">
        <v>632.20000000000039</v>
      </c>
      <c r="N71" s="5">
        <v>632.20000000000039</v>
      </c>
      <c r="O71" s="5">
        <v>632.20000000000039</v>
      </c>
      <c r="P71" s="5">
        <v>632.20000000000039</v>
      </c>
      <c r="Q71" s="5">
        <v>632.20000000000039</v>
      </c>
      <c r="R71" s="5">
        <v>632.20000000000039</v>
      </c>
      <c r="S71" s="5">
        <v>632.20000000000039</v>
      </c>
      <c r="T71" s="5">
        <v>632.20000000000039</v>
      </c>
      <c r="U71" s="5">
        <v>632.20000000000039</v>
      </c>
      <c r="V71" s="5">
        <v>632.20000000000039</v>
      </c>
      <c r="W71" s="5">
        <v>632.20000000000039</v>
      </c>
      <c r="X71" s="5">
        <v>632.20000000000039</v>
      </c>
      <c r="Y71" s="5">
        <v>632.20000000000039</v>
      </c>
      <c r="Z71" s="5">
        <v>632.20000000000039</v>
      </c>
      <c r="AA71" s="5">
        <v>632.20000000000039</v>
      </c>
      <c r="AB71" s="5">
        <v>632.20000000000039</v>
      </c>
      <c r="AC71" s="5">
        <v>632.20000000000039</v>
      </c>
      <c r="AD71" s="5">
        <v>632.20000000000039</v>
      </c>
      <c r="AE71" s="5">
        <v>632.20000000000039</v>
      </c>
      <c r="AF71" s="5"/>
      <c r="AG71" s="6"/>
    </row>
    <row r="72" spans="1:33">
      <c r="A72" t="str">
        <f t="shared" si="1"/>
        <v>PRW06000008Mig_OverseasOut</v>
      </c>
      <c r="B72" t="str">
        <f>VLOOKUP(D72, Lookups!B:D,3,FALSE)</f>
        <v>W06000008</v>
      </c>
      <c r="C72" s="3" t="s">
        <v>171</v>
      </c>
      <c r="D72" s="3" t="s">
        <v>48</v>
      </c>
      <c r="E72" s="3" t="s">
        <v>39</v>
      </c>
      <c r="F72" s="4" t="s">
        <v>31</v>
      </c>
      <c r="G72" s="5">
        <v>432.99999999999989</v>
      </c>
      <c r="H72" s="5">
        <v>433.00000000000017</v>
      </c>
      <c r="I72" s="5">
        <v>433.00000000000028</v>
      </c>
      <c r="J72" s="5">
        <v>433.00000000000011</v>
      </c>
      <c r="K72" s="5">
        <v>433.00000000000006</v>
      </c>
      <c r="L72" s="5">
        <v>432.99999999999994</v>
      </c>
      <c r="M72" s="5">
        <v>432.99999999999989</v>
      </c>
      <c r="N72" s="5">
        <v>433.00000000000011</v>
      </c>
      <c r="O72" s="5">
        <v>432.99999999999994</v>
      </c>
      <c r="P72" s="5">
        <v>433.00000000000006</v>
      </c>
      <c r="Q72" s="5">
        <v>432.99999999999989</v>
      </c>
      <c r="R72" s="5">
        <v>433.00000000000006</v>
      </c>
      <c r="S72" s="5">
        <v>432.99999999999983</v>
      </c>
      <c r="T72" s="5">
        <v>432.99999999999989</v>
      </c>
      <c r="U72" s="5">
        <v>433.00000000000017</v>
      </c>
      <c r="V72" s="5">
        <v>433.00000000000023</v>
      </c>
      <c r="W72" s="5">
        <v>433.00000000000023</v>
      </c>
      <c r="X72" s="5">
        <v>432.99999999999994</v>
      </c>
      <c r="Y72" s="5">
        <v>433.00000000000006</v>
      </c>
      <c r="Z72" s="5">
        <v>433</v>
      </c>
      <c r="AA72" s="5">
        <v>433.00000000000006</v>
      </c>
      <c r="AB72" s="5">
        <v>432.99999999999989</v>
      </c>
      <c r="AC72" s="5">
        <v>433.00000000000034</v>
      </c>
      <c r="AD72" s="5">
        <v>432.99999999999977</v>
      </c>
      <c r="AE72" s="5">
        <v>433.00000000000023</v>
      </c>
      <c r="AF72" s="5"/>
      <c r="AG72" s="6"/>
    </row>
    <row r="73" spans="1:33">
      <c r="A73" t="str">
        <f t="shared" si="1"/>
        <v>PRW06000008Constraint</v>
      </c>
      <c r="B73" t="str">
        <f>VLOOKUP(D73, Lookups!B:D,3,FALSE)</f>
        <v>W06000008</v>
      </c>
      <c r="C73" s="3" t="s">
        <v>171</v>
      </c>
      <c r="D73" s="3" t="s">
        <v>48</v>
      </c>
      <c r="E73" s="3" t="s">
        <v>40</v>
      </c>
      <c r="F73" s="4" t="s">
        <v>31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</row>
    <row r="74" spans="1:33">
      <c r="A74" t="str">
        <f t="shared" si="1"/>
        <v>PRW06000009StartPop</v>
      </c>
      <c r="B74" t="str">
        <f>VLOOKUP(D74, Lookups!B:D,3,FALSE)</f>
        <v>W06000009</v>
      </c>
      <c r="C74" s="3" t="s">
        <v>171</v>
      </c>
      <c r="D74" s="3" t="s">
        <v>49</v>
      </c>
      <c r="E74" s="3" t="s">
        <v>30</v>
      </c>
      <c r="F74" s="4" t="s">
        <v>31</v>
      </c>
      <c r="G74" s="5">
        <v>123666</v>
      </c>
      <c r="H74" s="5">
        <v>123757.73670488154</v>
      </c>
      <c r="I74" s="5">
        <v>123858.27382067773</v>
      </c>
      <c r="J74" s="5">
        <v>123956.94875709116</v>
      </c>
      <c r="K74" s="5">
        <v>124053.55005498482</v>
      </c>
      <c r="L74" s="5">
        <v>124148.94296371008</v>
      </c>
      <c r="M74" s="5">
        <v>124241.30412386624</v>
      </c>
      <c r="N74" s="5">
        <v>124328.59859154932</v>
      </c>
      <c r="O74" s="5">
        <v>124411.6689519581</v>
      </c>
      <c r="P74" s="5">
        <v>124482.43840845814</v>
      </c>
      <c r="Q74" s="5">
        <v>124532.87517416156</v>
      </c>
      <c r="R74" s="5">
        <v>124562.38594831497</v>
      </c>
      <c r="S74" s="5">
        <v>124563.67801935603</v>
      </c>
      <c r="T74" s="5">
        <v>124537.05838374456</v>
      </c>
      <c r="U74" s="5">
        <v>124486.60437392688</v>
      </c>
      <c r="V74" s="5">
        <v>124405.07970185019</v>
      </c>
      <c r="W74" s="5">
        <v>124295.63029384048</v>
      </c>
      <c r="X74" s="5">
        <v>124163.29722005036</v>
      </c>
      <c r="Y74" s="5">
        <v>124005.70873665188</v>
      </c>
      <c r="Z74" s="5">
        <v>123821.5056601502</v>
      </c>
      <c r="AA74" s="5">
        <v>123611.25401732884</v>
      </c>
      <c r="AB74" s="5">
        <v>123375.78178581674</v>
      </c>
      <c r="AC74" s="5">
        <v>123118.653910416</v>
      </c>
      <c r="AD74" s="5">
        <v>122839.55686412123</v>
      </c>
      <c r="AE74" s="5">
        <v>122539.78970438993</v>
      </c>
      <c r="AF74" s="5">
        <v>122224.72155670692</v>
      </c>
      <c r="AG74" s="6"/>
    </row>
    <row r="75" spans="1:33">
      <c r="A75" t="str">
        <f t="shared" si="1"/>
        <v>PRW06000009Births</v>
      </c>
      <c r="B75" t="str">
        <f>VLOOKUP(D75, Lookups!B:D,3,FALSE)</f>
        <v>W06000009</v>
      </c>
      <c r="C75" s="3" t="s">
        <v>171</v>
      </c>
      <c r="D75" s="3" t="s">
        <v>49</v>
      </c>
      <c r="E75" s="3" t="s">
        <v>34</v>
      </c>
      <c r="F75" s="4" t="s">
        <v>32</v>
      </c>
      <c r="G75" s="5">
        <v>610.62399411072442</v>
      </c>
      <c r="H75" s="5">
        <v>610.59703283383215</v>
      </c>
      <c r="I75" s="5">
        <v>611.99265164859344</v>
      </c>
      <c r="J75" s="5">
        <v>613.71912035426749</v>
      </c>
      <c r="K75" s="5">
        <v>616.49258951512707</v>
      </c>
      <c r="L75" s="5">
        <v>618.88375706428951</v>
      </c>
      <c r="M75" s="5">
        <v>620.36633212144216</v>
      </c>
      <c r="N75" s="5">
        <v>621.19600871039779</v>
      </c>
      <c r="O75" s="5">
        <v>619.08992494448898</v>
      </c>
      <c r="P75" s="5">
        <v>614.77659699636422</v>
      </c>
      <c r="Q75" s="5">
        <v>609.24124308821069</v>
      </c>
      <c r="R75" s="5">
        <v>602.30430334941116</v>
      </c>
      <c r="S75" s="5">
        <v>594.9130727927693</v>
      </c>
      <c r="T75" s="5">
        <v>588.19713919266314</v>
      </c>
      <c r="U75" s="5">
        <v>581.98157572510195</v>
      </c>
      <c r="V75" s="5">
        <v>576.07817480365327</v>
      </c>
      <c r="W75" s="5">
        <v>570.93263875319201</v>
      </c>
      <c r="X75" s="5">
        <v>566.12316244354554</v>
      </c>
      <c r="Y75" s="5">
        <v>560.85560349227592</v>
      </c>
      <c r="Z75" s="5">
        <v>555.74059186767272</v>
      </c>
      <c r="AA75" s="5">
        <v>551.63979010483718</v>
      </c>
      <c r="AB75" s="5">
        <v>547.89848959689562</v>
      </c>
      <c r="AC75" s="5">
        <v>544.71440963115379</v>
      </c>
      <c r="AD75" s="5">
        <v>542.25156804571839</v>
      </c>
      <c r="AE75" s="5">
        <v>540.22428524819156</v>
      </c>
      <c r="AF75" s="5"/>
      <c r="AG75" s="6"/>
    </row>
    <row r="76" spans="1:33">
      <c r="A76" t="str">
        <f t="shared" si="1"/>
        <v>PRW06000009Births</v>
      </c>
      <c r="B76" t="str">
        <f>VLOOKUP(D76, Lookups!B:D,3,FALSE)</f>
        <v>W06000009</v>
      </c>
      <c r="C76" s="3" t="s">
        <v>171</v>
      </c>
      <c r="D76" s="3" t="s">
        <v>49</v>
      </c>
      <c r="E76" s="3" t="s">
        <v>34</v>
      </c>
      <c r="F76" s="4" t="s">
        <v>33</v>
      </c>
      <c r="G76" s="5">
        <v>581.54668812789373</v>
      </c>
      <c r="H76" s="5">
        <v>581.52101072013443</v>
      </c>
      <c r="I76" s="5">
        <v>582.850171557968</v>
      </c>
      <c r="J76" s="5">
        <v>584.494427544671</v>
      </c>
      <c r="K76" s="5">
        <v>587.13582686844256</v>
      </c>
      <c r="L76" s="5">
        <v>589.4131294022211</v>
      </c>
      <c r="M76" s="5">
        <v>590.82510571285366</v>
      </c>
      <c r="N76" s="5">
        <v>591.6152739295926</v>
      </c>
      <c r="O76" s="5">
        <v>589.60947977345563</v>
      </c>
      <c r="P76" s="5">
        <v>585.50154820307159</v>
      </c>
      <c r="Q76" s="5">
        <v>580.22978233086656</v>
      </c>
      <c r="R76" s="5">
        <v>573.62317274829229</v>
      </c>
      <c r="S76" s="5">
        <v>566.5839052238241</v>
      </c>
      <c r="T76" s="5">
        <v>560.18777768789823</v>
      </c>
      <c r="U76" s="5">
        <v>554.26819315753096</v>
      </c>
      <c r="V76" s="5">
        <v>548.64590630396674</v>
      </c>
      <c r="W76" s="5">
        <v>543.74539555160698</v>
      </c>
      <c r="X76" s="5">
        <v>539.1649417101595</v>
      </c>
      <c r="Y76" s="5">
        <v>534.14821866590614</v>
      </c>
      <c r="Z76" s="5">
        <v>529.2767787966693</v>
      </c>
      <c r="AA76" s="5">
        <v>525.37125312645844</v>
      </c>
      <c r="AB76" s="5">
        <v>521.80810961970315</v>
      </c>
      <c r="AC76" s="5">
        <v>518.77565236831686</v>
      </c>
      <c r="AD76" s="5">
        <v>516.43008884443429</v>
      </c>
      <c r="AE76" s="5">
        <v>514.49934323310708</v>
      </c>
      <c r="AF76" s="5"/>
      <c r="AG76" s="6"/>
    </row>
    <row r="77" spans="1:33">
      <c r="A77" t="str">
        <f t="shared" si="1"/>
        <v>PRW06000009Deaths</v>
      </c>
      <c r="B77" t="str">
        <f>VLOOKUP(D77, Lookups!B:D,3,FALSE)</f>
        <v>W06000009</v>
      </c>
      <c r="C77" s="3" t="s">
        <v>171</v>
      </c>
      <c r="D77" s="3" t="s">
        <v>49</v>
      </c>
      <c r="E77" s="3" t="s">
        <v>35</v>
      </c>
      <c r="F77" s="4" t="s">
        <v>31</v>
      </c>
      <c r="G77" s="5">
        <v>1351.1678573570523</v>
      </c>
      <c r="H77" s="5">
        <v>1342.3148077578201</v>
      </c>
      <c r="I77" s="5">
        <v>1346.9017667931</v>
      </c>
      <c r="J77" s="5">
        <v>1352.3461300053218</v>
      </c>
      <c r="K77" s="5">
        <v>1358.9693876583933</v>
      </c>
      <c r="L77" s="5">
        <v>1366.6696063102358</v>
      </c>
      <c r="M77" s="5">
        <v>1374.6308501512005</v>
      </c>
      <c r="N77" s="5">
        <v>1380.4748022312206</v>
      </c>
      <c r="O77" s="5">
        <v>1388.6638282179235</v>
      </c>
      <c r="P77" s="5">
        <v>1400.575259495994</v>
      </c>
      <c r="Q77" s="5">
        <v>1410.6941312656961</v>
      </c>
      <c r="R77" s="5">
        <v>1425.3692850565899</v>
      </c>
      <c r="S77" s="5">
        <v>1438.8504936280497</v>
      </c>
      <c r="T77" s="5">
        <v>1449.5728066982381</v>
      </c>
      <c r="U77" s="5">
        <v>1468.508320959344</v>
      </c>
      <c r="V77" s="5">
        <v>1484.907369117306</v>
      </c>
      <c r="W77" s="5">
        <v>1497.7449880950044</v>
      </c>
      <c r="X77" s="5">
        <v>1513.6104675521522</v>
      </c>
      <c r="Y77" s="5">
        <v>1529.9407786597485</v>
      </c>
      <c r="Z77" s="5">
        <v>1546.002893485758</v>
      </c>
      <c r="AA77" s="5">
        <v>1563.2171547434186</v>
      </c>
      <c r="AB77" s="5">
        <v>1577.5683546173566</v>
      </c>
      <c r="AC77" s="5">
        <v>1593.3209882942576</v>
      </c>
      <c r="AD77" s="5">
        <v>1609.182696621391</v>
      </c>
      <c r="AE77" s="5">
        <v>1620.5256561643087</v>
      </c>
      <c r="AF77" s="5"/>
      <c r="AG77" s="6"/>
    </row>
    <row r="78" spans="1:33">
      <c r="A78" t="str">
        <f t="shared" si="1"/>
        <v>PRW06000009Mig_InternalIN</v>
      </c>
      <c r="B78" t="str">
        <f>VLOOKUP(D78, Lookups!B:D,3,FALSE)</f>
        <v>W06000009</v>
      </c>
      <c r="C78" s="3" t="s">
        <v>171</v>
      </c>
      <c r="D78" s="3" t="s">
        <v>49</v>
      </c>
      <c r="E78" s="3" t="s">
        <v>36</v>
      </c>
      <c r="F78" s="4" t="s">
        <v>31</v>
      </c>
      <c r="G78" s="5">
        <v>3910.7937400000005</v>
      </c>
      <c r="H78" s="5">
        <v>3910.7937400000014</v>
      </c>
      <c r="I78" s="5">
        <v>3910.7937399999983</v>
      </c>
      <c r="J78" s="5">
        <v>3910.7937400000019</v>
      </c>
      <c r="K78" s="5">
        <v>3910.793740000001</v>
      </c>
      <c r="L78" s="5">
        <v>3910.793740000001</v>
      </c>
      <c r="M78" s="5">
        <v>3910.7937400000028</v>
      </c>
      <c r="N78" s="5">
        <v>3910.7937400000014</v>
      </c>
      <c r="O78" s="5">
        <v>3910.7937400000005</v>
      </c>
      <c r="P78" s="5">
        <v>3910.7937399999992</v>
      </c>
      <c r="Q78" s="5">
        <v>3910.7937399999996</v>
      </c>
      <c r="R78" s="5">
        <v>3910.793740000001</v>
      </c>
      <c r="S78" s="5">
        <v>3910.7937400000019</v>
      </c>
      <c r="T78" s="5">
        <v>3910.7937399999992</v>
      </c>
      <c r="U78" s="5">
        <v>3910.7937399999996</v>
      </c>
      <c r="V78" s="5">
        <v>3910.7937399999996</v>
      </c>
      <c r="W78" s="5">
        <v>3910.7937399999987</v>
      </c>
      <c r="X78" s="5">
        <v>3910.7937399999987</v>
      </c>
      <c r="Y78" s="5">
        <v>3910.7937400000005</v>
      </c>
      <c r="Z78" s="5">
        <v>3910.7937399999992</v>
      </c>
      <c r="AA78" s="5">
        <v>3910.7937400000001</v>
      </c>
      <c r="AB78" s="5">
        <v>3910.7937399999996</v>
      </c>
      <c r="AC78" s="5">
        <v>3910.793740000001</v>
      </c>
      <c r="AD78" s="5">
        <v>3910.793740000001</v>
      </c>
      <c r="AE78" s="5">
        <v>3910.7937399999983</v>
      </c>
      <c r="AF78" s="5"/>
      <c r="AG78" s="6"/>
    </row>
    <row r="79" spans="1:33">
      <c r="A79" t="str">
        <f t="shared" si="1"/>
        <v>PRW06000009Mig_InternalOut</v>
      </c>
      <c r="B79" t="str">
        <f>VLOOKUP(D79, Lookups!B:D,3,FALSE)</f>
        <v>W06000009</v>
      </c>
      <c r="C79" s="3" t="s">
        <v>171</v>
      </c>
      <c r="D79" s="3" t="s">
        <v>49</v>
      </c>
      <c r="E79" s="3" t="s">
        <v>37</v>
      </c>
      <c r="F79" s="4" t="s">
        <v>31</v>
      </c>
      <c r="G79" s="5">
        <v>3643.2598599999988</v>
      </c>
      <c r="H79" s="5">
        <v>3643.2598599999992</v>
      </c>
      <c r="I79" s="5">
        <v>3643.2598599999988</v>
      </c>
      <c r="J79" s="5">
        <v>3643.2598600000015</v>
      </c>
      <c r="K79" s="5">
        <v>3643.2598600000001</v>
      </c>
      <c r="L79" s="5">
        <v>3643.2598599999997</v>
      </c>
      <c r="M79" s="5">
        <v>3643.2598600000006</v>
      </c>
      <c r="N79" s="5">
        <v>3643.2598600000006</v>
      </c>
      <c r="O79" s="5">
        <v>3643.2598599999983</v>
      </c>
      <c r="P79" s="5">
        <v>3643.2598599999992</v>
      </c>
      <c r="Q79" s="5">
        <v>3643.2598600000019</v>
      </c>
      <c r="R79" s="5">
        <v>3643.2598600000019</v>
      </c>
      <c r="S79" s="5">
        <v>3643.2598599999992</v>
      </c>
      <c r="T79" s="5">
        <v>3643.2598600000006</v>
      </c>
      <c r="U79" s="5">
        <v>3643.2598599999969</v>
      </c>
      <c r="V79" s="5">
        <v>3643.2598599999992</v>
      </c>
      <c r="W79" s="5">
        <v>3643.2598600000019</v>
      </c>
      <c r="X79" s="5">
        <v>3643.2598600000019</v>
      </c>
      <c r="Y79" s="5">
        <v>3643.2598599999997</v>
      </c>
      <c r="Z79" s="5">
        <v>3643.2598599999992</v>
      </c>
      <c r="AA79" s="5">
        <v>3643.2598600000001</v>
      </c>
      <c r="AB79" s="5">
        <v>3643.2598599999988</v>
      </c>
      <c r="AC79" s="5">
        <v>3643.2598599999997</v>
      </c>
      <c r="AD79" s="5">
        <v>3643.2598599999988</v>
      </c>
      <c r="AE79" s="5">
        <v>3643.2598599999997</v>
      </c>
      <c r="AF79" s="5"/>
      <c r="AG79" s="6"/>
    </row>
    <row r="80" spans="1:33">
      <c r="A80" t="str">
        <f t="shared" si="1"/>
        <v>PRW06000009Mig_OverseasIn</v>
      </c>
      <c r="B80" t="str">
        <f>VLOOKUP(D80, Lookups!B:D,3,FALSE)</f>
        <v>W06000009</v>
      </c>
      <c r="C80" s="3" t="s">
        <v>171</v>
      </c>
      <c r="D80" s="3" t="s">
        <v>49</v>
      </c>
      <c r="E80" s="3" t="s">
        <v>38</v>
      </c>
      <c r="F80" s="4" t="s">
        <v>31</v>
      </c>
      <c r="G80" s="5">
        <v>314.40000000000015</v>
      </c>
      <c r="H80" s="5">
        <v>314.40000000000015</v>
      </c>
      <c r="I80" s="5">
        <v>314.40000000000015</v>
      </c>
      <c r="J80" s="5">
        <v>314.40000000000015</v>
      </c>
      <c r="K80" s="5">
        <v>314.40000000000015</v>
      </c>
      <c r="L80" s="5">
        <v>314.40000000000015</v>
      </c>
      <c r="M80" s="5">
        <v>314.40000000000015</v>
      </c>
      <c r="N80" s="5">
        <v>314.40000000000015</v>
      </c>
      <c r="O80" s="5">
        <v>314.40000000000015</v>
      </c>
      <c r="P80" s="5">
        <v>314.40000000000015</v>
      </c>
      <c r="Q80" s="5">
        <v>314.40000000000015</v>
      </c>
      <c r="R80" s="5">
        <v>314.40000000000015</v>
      </c>
      <c r="S80" s="5">
        <v>314.40000000000015</v>
      </c>
      <c r="T80" s="5">
        <v>314.40000000000015</v>
      </c>
      <c r="U80" s="5">
        <v>314.40000000000015</v>
      </c>
      <c r="V80" s="5">
        <v>314.40000000000015</v>
      </c>
      <c r="W80" s="5">
        <v>314.40000000000015</v>
      </c>
      <c r="X80" s="5">
        <v>314.40000000000015</v>
      </c>
      <c r="Y80" s="5">
        <v>314.40000000000015</v>
      </c>
      <c r="Z80" s="5">
        <v>314.40000000000015</v>
      </c>
      <c r="AA80" s="5">
        <v>314.40000000000015</v>
      </c>
      <c r="AB80" s="5">
        <v>314.40000000000015</v>
      </c>
      <c r="AC80" s="5">
        <v>314.40000000000015</v>
      </c>
      <c r="AD80" s="5">
        <v>314.40000000000015</v>
      </c>
      <c r="AE80" s="5">
        <v>314.40000000000015</v>
      </c>
      <c r="AF80" s="5"/>
      <c r="AG80" s="6"/>
    </row>
    <row r="81" spans="1:33">
      <c r="A81" t="str">
        <f t="shared" si="1"/>
        <v>PRW06000009Mig_OverseasOut</v>
      </c>
      <c r="B81" t="str">
        <f>VLOOKUP(D81, Lookups!B:D,3,FALSE)</f>
        <v>W06000009</v>
      </c>
      <c r="C81" s="3" t="s">
        <v>171</v>
      </c>
      <c r="D81" s="3" t="s">
        <v>49</v>
      </c>
      <c r="E81" s="3" t="s">
        <v>39</v>
      </c>
      <c r="F81" s="4" t="s">
        <v>31</v>
      </c>
      <c r="G81" s="5">
        <v>331.20000000000022</v>
      </c>
      <c r="H81" s="5">
        <v>331.20000000000005</v>
      </c>
      <c r="I81" s="5">
        <v>331.19999999999976</v>
      </c>
      <c r="J81" s="5">
        <v>331.19999999999987</v>
      </c>
      <c r="K81" s="5">
        <v>331.19999999999993</v>
      </c>
      <c r="L81" s="5">
        <v>331.20000000000005</v>
      </c>
      <c r="M81" s="5">
        <v>331.2000000000001</v>
      </c>
      <c r="N81" s="5">
        <v>331.19999999999982</v>
      </c>
      <c r="O81" s="5">
        <v>331.19999999999993</v>
      </c>
      <c r="P81" s="5">
        <v>331.20000000000005</v>
      </c>
      <c r="Q81" s="5">
        <v>331.20000000000016</v>
      </c>
      <c r="R81" s="5">
        <v>331.20000000000027</v>
      </c>
      <c r="S81" s="5">
        <v>331.19999999999987</v>
      </c>
      <c r="T81" s="5">
        <v>331.20000000000005</v>
      </c>
      <c r="U81" s="5">
        <v>331.19999999999987</v>
      </c>
      <c r="V81" s="5">
        <v>331.20000000000005</v>
      </c>
      <c r="W81" s="5">
        <v>331.19999999999965</v>
      </c>
      <c r="X81" s="5">
        <v>331.2</v>
      </c>
      <c r="Y81" s="5">
        <v>331.20000000000005</v>
      </c>
      <c r="Z81" s="5">
        <v>331.20000000000005</v>
      </c>
      <c r="AA81" s="5">
        <v>331.20000000000016</v>
      </c>
      <c r="AB81" s="5">
        <v>331.20000000000005</v>
      </c>
      <c r="AC81" s="5">
        <v>331.20000000000016</v>
      </c>
      <c r="AD81" s="5">
        <v>331.2</v>
      </c>
      <c r="AE81" s="5">
        <v>331.1999999999997</v>
      </c>
      <c r="AF81" s="5"/>
      <c r="AG81" s="6"/>
    </row>
    <row r="82" spans="1:33">
      <c r="A82" t="str">
        <f t="shared" si="1"/>
        <v>PRW06000009Constraint</v>
      </c>
      <c r="B82" t="str">
        <f>VLOOKUP(D82, Lookups!B:D,3,FALSE)</f>
        <v>W06000009</v>
      </c>
      <c r="C82" s="3" t="s">
        <v>171</v>
      </c>
      <c r="D82" s="3" t="s">
        <v>49</v>
      </c>
      <c r="E82" s="3" t="s">
        <v>40</v>
      </c>
      <c r="F82" s="4" t="s">
        <v>31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</row>
    <row r="83" spans="1:33">
      <c r="A83" t="str">
        <f t="shared" si="1"/>
        <v>PRW06000010StartPop</v>
      </c>
      <c r="B83" t="str">
        <f>VLOOKUP(D83, Lookups!B:D,3,FALSE)</f>
        <v>W06000010</v>
      </c>
      <c r="C83" s="3" t="s">
        <v>171</v>
      </c>
      <c r="D83" s="3" t="s">
        <v>50</v>
      </c>
      <c r="E83" s="3" t="s">
        <v>30</v>
      </c>
      <c r="F83" s="4" t="s">
        <v>31</v>
      </c>
      <c r="G83" s="5">
        <v>184898</v>
      </c>
      <c r="H83" s="5">
        <v>185181.15396611617</v>
      </c>
      <c r="I83" s="5">
        <v>185485.3660166052</v>
      </c>
      <c r="J83" s="5">
        <v>185795.79765856138</v>
      </c>
      <c r="K83" s="5">
        <v>186109.95617434278</v>
      </c>
      <c r="L83" s="5">
        <v>186428.17369717665</v>
      </c>
      <c r="M83" s="5">
        <v>186752.03707543309</v>
      </c>
      <c r="N83" s="5">
        <v>187078.75300091386</v>
      </c>
      <c r="O83" s="5">
        <v>187404.83946365814</v>
      </c>
      <c r="P83" s="5">
        <v>187719.87841073808</v>
      </c>
      <c r="Q83" s="5">
        <v>188015.09299271245</v>
      </c>
      <c r="R83" s="5">
        <v>188283.73211713324</v>
      </c>
      <c r="S83" s="5">
        <v>188524.01393299433</v>
      </c>
      <c r="T83" s="5">
        <v>188732.43509286773</v>
      </c>
      <c r="U83" s="5">
        <v>188907.11306943599</v>
      </c>
      <c r="V83" s="5">
        <v>189049.46570155813</v>
      </c>
      <c r="W83" s="5">
        <v>189160.29590730969</v>
      </c>
      <c r="X83" s="5">
        <v>189243.04725801491</v>
      </c>
      <c r="Y83" s="5">
        <v>189295.44936592647</v>
      </c>
      <c r="Z83" s="5">
        <v>189317.01575210973</v>
      </c>
      <c r="AA83" s="5">
        <v>189308.72721747123</v>
      </c>
      <c r="AB83" s="5">
        <v>189273.53739955224</v>
      </c>
      <c r="AC83" s="5">
        <v>189214.72841609386</v>
      </c>
      <c r="AD83" s="5">
        <v>189131.36100736994</v>
      </c>
      <c r="AE83" s="5">
        <v>189026.33324761284</v>
      </c>
      <c r="AF83" s="5">
        <v>188902.20123172784</v>
      </c>
      <c r="AG83" s="6"/>
    </row>
    <row r="84" spans="1:33">
      <c r="A84" t="str">
        <f t="shared" si="1"/>
        <v>PRW06000010Births</v>
      </c>
      <c r="B84" t="str">
        <f>VLOOKUP(D84, Lookups!B:D,3,FALSE)</f>
        <v>W06000010</v>
      </c>
      <c r="C84" s="3" t="s">
        <v>171</v>
      </c>
      <c r="D84" s="3" t="s">
        <v>50</v>
      </c>
      <c r="E84" s="3" t="s">
        <v>34</v>
      </c>
      <c r="F84" s="4" t="s">
        <v>32</v>
      </c>
      <c r="G84" s="5">
        <v>929.95375815491093</v>
      </c>
      <c r="H84" s="5">
        <v>931.03531440459301</v>
      </c>
      <c r="I84" s="5">
        <v>933.31836105902437</v>
      </c>
      <c r="J84" s="5">
        <v>934.30570344803391</v>
      </c>
      <c r="K84" s="5">
        <v>937.50436917531204</v>
      </c>
      <c r="L84" s="5">
        <v>941.79187474319315</v>
      </c>
      <c r="M84" s="5">
        <v>944.28844914229217</v>
      </c>
      <c r="N84" s="5">
        <v>946.88682648458689</v>
      </c>
      <c r="O84" s="5">
        <v>946.80242739557229</v>
      </c>
      <c r="P84" s="5">
        <v>942.79841932519298</v>
      </c>
      <c r="Q84" s="5">
        <v>936.92858478492224</v>
      </c>
      <c r="R84" s="5">
        <v>930.07379815548916</v>
      </c>
      <c r="S84" s="5">
        <v>923.25168650095009</v>
      </c>
      <c r="T84" s="5">
        <v>917.21504367018099</v>
      </c>
      <c r="U84" s="5">
        <v>911.93918615809002</v>
      </c>
      <c r="V84" s="5">
        <v>907.56450947422411</v>
      </c>
      <c r="W84" s="5">
        <v>904.59363974886492</v>
      </c>
      <c r="X84" s="5">
        <v>902.12565033193891</v>
      </c>
      <c r="Y84" s="5">
        <v>900.29718462988524</v>
      </c>
      <c r="Z84" s="5">
        <v>898.61940066643479</v>
      </c>
      <c r="AA84" s="5">
        <v>897.46248815829733</v>
      </c>
      <c r="AB84" s="5">
        <v>897.25760466494773</v>
      </c>
      <c r="AC84" s="5">
        <v>897.36792008298812</v>
      </c>
      <c r="AD84" s="5">
        <v>897.29882775753288</v>
      </c>
      <c r="AE84" s="5">
        <v>897.3340479002926</v>
      </c>
      <c r="AF84" s="5"/>
      <c r="AG84" s="6"/>
    </row>
    <row r="85" spans="1:33">
      <c r="A85" t="str">
        <f t="shared" si="1"/>
        <v>PRW06000010Births</v>
      </c>
      <c r="B85" t="str">
        <f>VLOOKUP(D85, Lookups!B:D,3,FALSE)</f>
        <v>W06000010</v>
      </c>
      <c r="C85" s="3" t="s">
        <v>171</v>
      </c>
      <c r="D85" s="3" t="s">
        <v>50</v>
      </c>
      <c r="E85" s="3" t="s">
        <v>34</v>
      </c>
      <c r="F85" s="4" t="s">
        <v>33</v>
      </c>
      <c r="G85" s="5">
        <v>885.67028708834437</v>
      </c>
      <c r="H85" s="5">
        <v>886.70034070741735</v>
      </c>
      <c r="I85" s="5">
        <v>888.87467095570639</v>
      </c>
      <c r="J85" s="5">
        <v>889.81499708424803</v>
      </c>
      <c r="K85" s="5">
        <v>892.86134553774411</v>
      </c>
      <c r="L85" s="5">
        <v>896.94468436389423</v>
      </c>
      <c r="M85" s="5">
        <v>899.32237437847584</v>
      </c>
      <c r="N85" s="5">
        <v>901.79701958156625</v>
      </c>
      <c r="O85" s="5">
        <v>901.71663949304877</v>
      </c>
      <c r="P85" s="5">
        <v>897.90329829613506</v>
      </c>
      <c r="Q85" s="5">
        <v>892.31297942613298</v>
      </c>
      <c r="R85" s="5">
        <v>885.78461090374026</v>
      </c>
      <c r="S85" s="5">
        <v>879.2873614065046</v>
      </c>
      <c r="T85" s="5">
        <v>873.53817749053792</v>
      </c>
      <c r="U85" s="5">
        <v>868.51355105465825</v>
      </c>
      <c r="V85" s="5">
        <v>864.34719211418212</v>
      </c>
      <c r="W85" s="5">
        <v>861.51779224404072</v>
      </c>
      <c r="X85" s="5">
        <v>859.16732602327227</v>
      </c>
      <c r="Y85" s="5">
        <v>857.42593003549518</v>
      </c>
      <c r="Z85" s="5">
        <v>855.82804047211562</v>
      </c>
      <c r="AA85" s="5">
        <v>854.72621898450632</v>
      </c>
      <c r="AB85" s="5">
        <v>854.5310918388999</v>
      </c>
      <c r="AC85" s="5">
        <v>854.63615414668584</v>
      </c>
      <c r="AD85" s="5">
        <v>854.57035192890373</v>
      </c>
      <c r="AE85" s="5">
        <v>854.60389492356967</v>
      </c>
      <c r="AF85" s="5"/>
      <c r="AG85" s="6"/>
    </row>
    <row r="86" spans="1:33">
      <c r="A86" t="str">
        <f t="shared" si="1"/>
        <v>PRW06000010Deaths</v>
      </c>
      <c r="B86" t="str">
        <f>VLOOKUP(D86, Lookups!B:D,3,FALSE)</f>
        <v>W06000010</v>
      </c>
      <c r="C86" s="3" t="s">
        <v>171</v>
      </c>
      <c r="D86" s="3" t="s">
        <v>50</v>
      </c>
      <c r="E86" s="3" t="s">
        <v>35</v>
      </c>
      <c r="F86" s="4" t="s">
        <v>31</v>
      </c>
      <c r="G86" s="5">
        <v>2078.2271791270991</v>
      </c>
      <c r="H86" s="5">
        <v>2059.28070462305</v>
      </c>
      <c r="I86" s="5">
        <v>2057.5184900585018</v>
      </c>
      <c r="J86" s="5">
        <v>2055.7192847507613</v>
      </c>
      <c r="K86" s="5">
        <v>2057.9052918792681</v>
      </c>
      <c r="L86" s="5">
        <v>2060.6302808506407</v>
      </c>
      <c r="M86" s="5">
        <v>2062.651998039928</v>
      </c>
      <c r="N86" s="5">
        <v>2068.3544833219985</v>
      </c>
      <c r="O86" s="5">
        <v>2079.2372198086186</v>
      </c>
      <c r="P86" s="5">
        <v>2091.2442356469546</v>
      </c>
      <c r="Q86" s="5">
        <v>2106.3595397901972</v>
      </c>
      <c r="R86" s="5">
        <v>2121.3336931981576</v>
      </c>
      <c r="S86" s="5">
        <v>2139.8749880341334</v>
      </c>
      <c r="T86" s="5">
        <v>2161.8323445923202</v>
      </c>
      <c r="U86" s="5">
        <v>2183.857205090867</v>
      </c>
      <c r="V86" s="5">
        <v>2206.8385958367712</v>
      </c>
      <c r="W86" s="5">
        <v>2229.1171812876319</v>
      </c>
      <c r="X86" s="5">
        <v>2254.6479684436213</v>
      </c>
      <c r="Y86" s="5">
        <v>2281.9138284822125</v>
      </c>
      <c r="Z86" s="5">
        <v>2308.4930757768625</v>
      </c>
      <c r="AA86" s="5">
        <v>2333.1356250619783</v>
      </c>
      <c r="AB86" s="5">
        <v>2356.3547799621156</v>
      </c>
      <c r="AC86" s="5">
        <v>2381.1285829537592</v>
      </c>
      <c r="AD86" s="5">
        <v>2402.6540394435333</v>
      </c>
      <c r="AE86" s="5">
        <v>2421.827058708895</v>
      </c>
      <c r="AF86" s="5"/>
      <c r="AG86" s="6"/>
    </row>
    <row r="87" spans="1:33">
      <c r="A87" t="str">
        <f t="shared" si="1"/>
        <v>PRW06000010Mig_InternalIN</v>
      </c>
      <c r="B87" t="str">
        <f>VLOOKUP(D87, Lookups!B:D,3,FALSE)</f>
        <v>W06000010</v>
      </c>
      <c r="C87" s="3" t="s">
        <v>171</v>
      </c>
      <c r="D87" s="3" t="s">
        <v>50</v>
      </c>
      <c r="E87" s="3" t="s">
        <v>36</v>
      </c>
      <c r="F87" s="4" t="s">
        <v>31</v>
      </c>
      <c r="G87" s="5">
        <v>6136.8413999999957</v>
      </c>
      <c r="H87" s="5">
        <v>6136.8414000000021</v>
      </c>
      <c r="I87" s="5">
        <v>6136.841400000003</v>
      </c>
      <c r="J87" s="5">
        <v>6136.8413999999984</v>
      </c>
      <c r="K87" s="5">
        <v>6136.8414000000002</v>
      </c>
      <c r="L87" s="5">
        <v>6136.8414000000039</v>
      </c>
      <c r="M87" s="5">
        <v>6136.8413999999975</v>
      </c>
      <c r="N87" s="5">
        <v>6136.8414000000002</v>
      </c>
      <c r="O87" s="5">
        <v>6136.8414000000012</v>
      </c>
      <c r="P87" s="5">
        <v>6136.8414000000002</v>
      </c>
      <c r="Q87" s="5">
        <v>6136.8414000000039</v>
      </c>
      <c r="R87" s="5">
        <v>6136.8413999999984</v>
      </c>
      <c r="S87" s="5">
        <v>6136.8414000000002</v>
      </c>
      <c r="T87" s="5">
        <v>6136.8413999999966</v>
      </c>
      <c r="U87" s="5">
        <v>6136.8414000000012</v>
      </c>
      <c r="V87" s="5">
        <v>6136.8414000000002</v>
      </c>
      <c r="W87" s="5">
        <v>6136.8414000000021</v>
      </c>
      <c r="X87" s="5">
        <v>6136.8413999999939</v>
      </c>
      <c r="Y87" s="5">
        <v>6136.8414000000048</v>
      </c>
      <c r="Z87" s="5">
        <v>6136.8414000000002</v>
      </c>
      <c r="AA87" s="5">
        <v>6136.8413999999984</v>
      </c>
      <c r="AB87" s="5">
        <v>6136.8413999999984</v>
      </c>
      <c r="AC87" s="5">
        <v>6136.8413999999993</v>
      </c>
      <c r="AD87" s="5">
        <v>6136.8413999999957</v>
      </c>
      <c r="AE87" s="5">
        <v>6136.8414000000002</v>
      </c>
      <c r="AF87" s="5"/>
      <c r="AG87" s="6"/>
    </row>
    <row r="88" spans="1:33">
      <c r="A88" t="str">
        <f t="shared" si="1"/>
        <v>PRW06000010Mig_InternalOut</v>
      </c>
      <c r="B88" t="str">
        <f>VLOOKUP(D88, Lookups!B:D,3,FALSE)</f>
        <v>W06000010</v>
      </c>
      <c r="C88" s="3" t="s">
        <v>171</v>
      </c>
      <c r="D88" s="3" t="s">
        <v>50</v>
      </c>
      <c r="E88" s="3" t="s">
        <v>37</v>
      </c>
      <c r="F88" s="4" t="s">
        <v>31</v>
      </c>
      <c r="G88" s="5">
        <v>5728.4843000000019</v>
      </c>
      <c r="H88" s="5">
        <v>5728.4843000000028</v>
      </c>
      <c r="I88" s="5">
        <v>5728.4843000000001</v>
      </c>
      <c r="J88" s="5">
        <v>5728.4842999999992</v>
      </c>
      <c r="K88" s="5">
        <v>5728.4842999999983</v>
      </c>
      <c r="L88" s="5">
        <v>5728.4843000000037</v>
      </c>
      <c r="M88" s="5">
        <v>5728.4843000000019</v>
      </c>
      <c r="N88" s="5">
        <v>5728.4843000000028</v>
      </c>
      <c r="O88" s="5">
        <v>5728.4842999999992</v>
      </c>
      <c r="P88" s="5">
        <v>5728.4843000000037</v>
      </c>
      <c r="Q88" s="5">
        <v>5728.4842999999983</v>
      </c>
      <c r="R88" s="5">
        <v>5728.4842999999973</v>
      </c>
      <c r="S88" s="5">
        <v>5728.4843000000019</v>
      </c>
      <c r="T88" s="5">
        <v>5728.484300000001</v>
      </c>
      <c r="U88" s="5">
        <v>5728.4842999999992</v>
      </c>
      <c r="V88" s="5">
        <v>5728.4842999999983</v>
      </c>
      <c r="W88" s="5">
        <v>5728.4842999999983</v>
      </c>
      <c r="X88" s="5">
        <v>5728.4842999999973</v>
      </c>
      <c r="Y88" s="5">
        <v>5728.4843000000037</v>
      </c>
      <c r="Z88" s="5">
        <v>5728.4842999999992</v>
      </c>
      <c r="AA88" s="5">
        <v>5728.4843000000019</v>
      </c>
      <c r="AB88" s="5">
        <v>5728.4843000000001</v>
      </c>
      <c r="AC88" s="5">
        <v>5728.4843000000001</v>
      </c>
      <c r="AD88" s="5">
        <v>5728.4842999999983</v>
      </c>
      <c r="AE88" s="5">
        <v>5728.4843000000019</v>
      </c>
      <c r="AF88" s="5"/>
      <c r="AG88" s="6"/>
    </row>
    <row r="89" spans="1:33">
      <c r="A89" t="str">
        <f t="shared" si="1"/>
        <v>PRW06000010Mig_OverseasIn</v>
      </c>
      <c r="B89" t="str">
        <f>VLOOKUP(D89, Lookups!B:D,3,FALSE)</f>
        <v>W06000010</v>
      </c>
      <c r="C89" s="3" t="s">
        <v>171</v>
      </c>
      <c r="D89" s="3" t="s">
        <v>50</v>
      </c>
      <c r="E89" s="3" t="s">
        <v>38</v>
      </c>
      <c r="F89" s="4" t="s">
        <v>31</v>
      </c>
      <c r="G89" s="5">
        <v>461.40000000000003</v>
      </c>
      <c r="H89" s="5">
        <v>461.40000000000003</v>
      </c>
      <c r="I89" s="5">
        <v>461.40000000000003</v>
      </c>
      <c r="J89" s="5">
        <v>461.40000000000003</v>
      </c>
      <c r="K89" s="5">
        <v>461.40000000000003</v>
      </c>
      <c r="L89" s="5">
        <v>461.40000000000003</v>
      </c>
      <c r="M89" s="5">
        <v>461.40000000000003</v>
      </c>
      <c r="N89" s="5">
        <v>461.40000000000003</v>
      </c>
      <c r="O89" s="5">
        <v>461.40000000000003</v>
      </c>
      <c r="P89" s="5">
        <v>461.40000000000003</v>
      </c>
      <c r="Q89" s="5">
        <v>461.40000000000003</v>
      </c>
      <c r="R89" s="5">
        <v>461.40000000000003</v>
      </c>
      <c r="S89" s="5">
        <v>461.40000000000003</v>
      </c>
      <c r="T89" s="5">
        <v>461.40000000000003</v>
      </c>
      <c r="U89" s="5">
        <v>461.40000000000003</v>
      </c>
      <c r="V89" s="5">
        <v>461.40000000000003</v>
      </c>
      <c r="W89" s="5">
        <v>461.40000000000003</v>
      </c>
      <c r="X89" s="5">
        <v>461.40000000000003</v>
      </c>
      <c r="Y89" s="5">
        <v>461.40000000000003</v>
      </c>
      <c r="Z89" s="5">
        <v>461.40000000000003</v>
      </c>
      <c r="AA89" s="5">
        <v>461.40000000000003</v>
      </c>
      <c r="AB89" s="5">
        <v>461.40000000000003</v>
      </c>
      <c r="AC89" s="5">
        <v>461.40000000000003</v>
      </c>
      <c r="AD89" s="5">
        <v>461.40000000000003</v>
      </c>
      <c r="AE89" s="5">
        <v>461.40000000000003</v>
      </c>
      <c r="AF89" s="5"/>
      <c r="AG89" s="6"/>
    </row>
    <row r="90" spans="1:33">
      <c r="A90" t="str">
        <f t="shared" si="1"/>
        <v>PRW06000010Mig_OverseasOut</v>
      </c>
      <c r="B90" t="str">
        <f>VLOOKUP(D90, Lookups!B:D,3,FALSE)</f>
        <v>W06000010</v>
      </c>
      <c r="C90" s="3" t="s">
        <v>171</v>
      </c>
      <c r="D90" s="3" t="s">
        <v>50</v>
      </c>
      <c r="E90" s="3" t="s">
        <v>39</v>
      </c>
      <c r="F90" s="4" t="s">
        <v>31</v>
      </c>
      <c r="G90" s="5">
        <v>323.99999999999994</v>
      </c>
      <c r="H90" s="5">
        <v>324.00000000000017</v>
      </c>
      <c r="I90" s="5">
        <v>324.00000000000006</v>
      </c>
      <c r="J90" s="5">
        <v>324.00000000000011</v>
      </c>
      <c r="K90" s="5">
        <v>324.00000000000011</v>
      </c>
      <c r="L90" s="5">
        <v>323.99999999999983</v>
      </c>
      <c r="M90" s="5">
        <v>324.00000000000006</v>
      </c>
      <c r="N90" s="5">
        <v>323.99999999999989</v>
      </c>
      <c r="O90" s="5">
        <v>324</v>
      </c>
      <c r="P90" s="5">
        <v>323.99999999999983</v>
      </c>
      <c r="Q90" s="5">
        <v>324.00000000000006</v>
      </c>
      <c r="R90" s="5">
        <v>324.00000000000006</v>
      </c>
      <c r="S90" s="5">
        <v>323.99999999999983</v>
      </c>
      <c r="T90" s="5">
        <v>323.99999999999994</v>
      </c>
      <c r="U90" s="5">
        <v>323.99999999999989</v>
      </c>
      <c r="V90" s="5">
        <v>324.00000000000011</v>
      </c>
      <c r="W90" s="5">
        <v>323.99999999999983</v>
      </c>
      <c r="X90" s="5">
        <v>324.00000000000011</v>
      </c>
      <c r="Y90" s="5">
        <v>323.99999999999989</v>
      </c>
      <c r="Z90" s="5">
        <v>323.99999999999983</v>
      </c>
      <c r="AA90" s="5">
        <v>323.99999999999994</v>
      </c>
      <c r="AB90" s="5">
        <v>324.00000000000017</v>
      </c>
      <c r="AC90" s="5">
        <v>323.99999999999994</v>
      </c>
      <c r="AD90" s="5">
        <v>323.99999999999994</v>
      </c>
      <c r="AE90" s="5">
        <v>323.99999999999994</v>
      </c>
      <c r="AF90" s="5"/>
      <c r="AG90" s="6"/>
    </row>
    <row r="91" spans="1:33">
      <c r="A91" t="str">
        <f t="shared" si="1"/>
        <v>PRW06000010Constraint</v>
      </c>
      <c r="B91" t="str">
        <f>VLOOKUP(D91, Lookups!B:D,3,FALSE)</f>
        <v>W06000010</v>
      </c>
      <c r="C91" s="3" t="s">
        <v>171</v>
      </c>
      <c r="D91" s="3" t="s">
        <v>50</v>
      </c>
      <c r="E91" s="3" t="s">
        <v>40</v>
      </c>
      <c r="F91" s="4" t="s">
        <v>31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</row>
    <row r="92" spans="1:33">
      <c r="A92" t="str">
        <f t="shared" si="1"/>
        <v>PRW06000011StartPop</v>
      </c>
      <c r="B92" t="str">
        <f>VLOOKUP(D92, Lookups!B:D,3,FALSE)</f>
        <v>W06000011</v>
      </c>
      <c r="C92" s="3" t="s">
        <v>171</v>
      </c>
      <c r="D92" s="3" t="s">
        <v>51</v>
      </c>
      <c r="E92" s="3" t="s">
        <v>30</v>
      </c>
      <c r="F92" s="4" t="s">
        <v>31</v>
      </c>
      <c r="G92" s="5">
        <v>241297</v>
      </c>
      <c r="H92" s="5">
        <v>242157.03167162638</v>
      </c>
      <c r="I92" s="5">
        <v>243046.28467152818</v>
      </c>
      <c r="J92" s="5">
        <v>243950.84403142266</v>
      </c>
      <c r="K92" s="5">
        <v>244867.48762321152</v>
      </c>
      <c r="L92" s="5">
        <v>245801.46097885445</v>
      </c>
      <c r="M92" s="5">
        <v>246751.63778631377</v>
      </c>
      <c r="N92" s="5">
        <v>247719.81677083089</v>
      </c>
      <c r="O92" s="5">
        <v>248709.85181672257</v>
      </c>
      <c r="P92" s="5">
        <v>249705.52597093236</v>
      </c>
      <c r="Q92" s="5">
        <v>250696.47979172671</v>
      </c>
      <c r="R92" s="5">
        <v>251677.14508668822</v>
      </c>
      <c r="S92" s="5">
        <v>252638.80432544628</v>
      </c>
      <c r="T92" s="5">
        <v>253573.61427871237</v>
      </c>
      <c r="U92" s="5">
        <v>254484.85386975307</v>
      </c>
      <c r="V92" s="5">
        <v>255374.49838426671</v>
      </c>
      <c r="W92" s="5">
        <v>256238.65736503163</v>
      </c>
      <c r="X92" s="5">
        <v>257078.38503562033</v>
      </c>
      <c r="Y92" s="5">
        <v>257893.33832905683</v>
      </c>
      <c r="Z92" s="5">
        <v>258685.17771322821</v>
      </c>
      <c r="AA92" s="5">
        <v>259452.06680622595</v>
      </c>
      <c r="AB92" s="5">
        <v>260194.13369758747</v>
      </c>
      <c r="AC92" s="5">
        <v>260913.56308605554</v>
      </c>
      <c r="AD92" s="5">
        <v>261611.21756206203</v>
      </c>
      <c r="AE92" s="5">
        <v>262286.16778352647</v>
      </c>
      <c r="AF92" s="5">
        <v>262943.6748929692</v>
      </c>
      <c r="AG92" s="6"/>
    </row>
    <row r="93" spans="1:33">
      <c r="A93" t="str">
        <f t="shared" si="1"/>
        <v>PRW06000011Births</v>
      </c>
      <c r="B93" t="str">
        <f>VLOOKUP(D93, Lookups!B:D,3,FALSE)</f>
        <v>W06000011</v>
      </c>
      <c r="C93" s="3" t="s">
        <v>171</v>
      </c>
      <c r="D93" s="3" t="s">
        <v>51</v>
      </c>
      <c r="E93" s="3" t="s">
        <v>34</v>
      </c>
      <c r="F93" s="4" t="s">
        <v>32</v>
      </c>
      <c r="G93" s="5">
        <v>1266.21662794086</v>
      </c>
      <c r="H93" s="5">
        <v>1268.3324003083958</v>
      </c>
      <c r="I93" s="5">
        <v>1273.7732159738187</v>
      </c>
      <c r="J93" s="5">
        <v>1279.6454466247835</v>
      </c>
      <c r="K93" s="5">
        <v>1288.7790233224439</v>
      </c>
      <c r="L93" s="5">
        <v>1299.0321044289963</v>
      </c>
      <c r="M93" s="5">
        <v>1309.5683243431272</v>
      </c>
      <c r="N93" s="5">
        <v>1321.2221761035416</v>
      </c>
      <c r="O93" s="5">
        <v>1327.9006709188541</v>
      </c>
      <c r="P93" s="5">
        <v>1329.1470451895411</v>
      </c>
      <c r="Q93" s="5">
        <v>1327.3042200242569</v>
      </c>
      <c r="R93" s="5">
        <v>1322.5662995565979</v>
      </c>
      <c r="S93" s="5">
        <v>1316.6048827324494</v>
      </c>
      <c r="T93" s="5">
        <v>1311.0309242956428</v>
      </c>
      <c r="U93" s="5">
        <v>1306.5119362731957</v>
      </c>
      <c r="V93" s="5">
        <v>1302.9952415818702</v>
      </c>
      <c r="W93" s="5">
        <v>1300.5186650208525</v>
      </c>
      <c r="X93" s="5">
        <v>1298.3479208038207</v>
      </c>
      <c r="Y93" s="5">
        <v>1296.9017695935822</v>
      </c>
      <c r="Z93" s="5">
        <v>1295.9296521861665</v>
      </c>
      <c r="AA93" s="5">
        <v>1295.5358986014785</v>
      </c>
      <c r="AB93" s="5">
        <v>1295.751356281789</v>
      </c>
      <c r="AC93" s="5">
        <v>1296.6340778595873</v>
      </c>
      <c r="AD93" s="5">
        <v>1297.5558458666364</v>
      </c>
      <c r="AE93" s="5">
        <v>1298.399634451175</v>
      </c>
      <c r="AF93" s="5"/>
      <c r="AG93" s="6"/>
    </row>
    <row r="94" spans="1:33">
      <c r="A94" t="str">
        <f t="shared" si="1"/>
        <v>PRW06000011Births</v>
      </c>
      <c r="B94" t="str">
        <f>VLOOKUP(D94, Lookups!B:D,3,FALSE)</f>
        <v>W06000011</v>
      </c>
      <c r="C94" s="3" t="s">
        <v>171</v>
      </c>
      <c r="D94" s="3" t="s">
        <v>51</v>
      </c>
      <c r="E94" s="3" t="s">
        <v>34</v>
      </c>
      <c r="F94" s="4" t="s">
        <v>33</v>
      </c>
      <c r="G94" s="5">
        <v>1205.9206541725771</v>
      </c>
      <c r="H94" s="5">
        <v>1207.9356755687877</v>
      </c>
      <c r="I94" s="5">
        <v>1213.117405015154</v>
      </c>
      <c r="J94" s="5">
        <v>1218.7100058954468</v>
      </c>
      <c r="K94" s="5">
        <v>1227.408650774317</v>
      </c>
      <c r="L94" s="5">
        <v>1237.1734903779522</v>
      </c>
      <c r="M94" s="5">
        <v>1247.2079860013569</v>
      </c>
      <c r="N94" s="5">
        <v>1258.3068929564829</v>
      </c>
      <c r="O94" s="5">
        <v>1264.6673645052313</v>
      </c>
      <c r="P94" s="5">
        <v>1265.8543876754252</v>
      </c>
      <c r="Q94" s="5">
        <v>1264.0993160077446</v>
      </c>
      <c r="R94" s="5">
        <v>1259.5870105904098</v>
      </c>
      <c r="S94" s="5">
        <v>1253.9094704936069</v>
      </c>
      <c r="T94" s="5">
        <v>1248.6009384019258</v>
      </c>
      <c r="U94" s="5">
        <v>1244.2971400849747</v>
      </c>
      <c r="V94" s="5">
        <v>1240.9479068897156</v>
      </c>
      <c r="W94" s="5">
        <v>1238.5892624360981</v>
      </c>
      <c r="X94" s="5">
        <v>1236.5218868950728</v>
      </c>
      <c r="Y94" s="5">
        <v>1235.1445999640687</v>
      </c>
      <c r="Z94" s="5">
        <v>1234.2187738186722</v>
      </c>
      <c r="AA94" s="5">
        <v>1233.8437703872278</v>
      </c>
      <c r="AB94" s="5">
        <v>1234.0489681875511</v>
      </c>
      <c r="AC94" s="5">
        <v>1234.8896554436346</v>
      </c>
      <c r="AD94" s="5">
        <v>1235.767529776926</v>
      </c>
      <c r="AE94" s="5">
        <v>1236.5711379900838</v>
      </c>
      <c r="AF94" s="5"/>
      <c r="AG94" s="6"/>
    </row>
    <row r="95" spans="1:33">
      <c r="A95" t="str">
        <f t="shared" si="1"/>
        <v>PRW06000011Deaths</v>
      </c>
      <c r="B95" t="str">
        <f>VLOOKUP(D95, Lookups!B:D,3,FALSE)</f>
        <v>W06000011</v>
      </c>
      <c r="C95" s="3" t="s">
        <v>171</v>
      </c>
      <c r="D95" s="3" t="s">
        <v>51</v>
      </c>
      <c r="E95" s="3" t="s">
        <v>35</v>
      </c>
      <c r="F95" s="4" t="s">
        <v>31</v>
      </c>
      <c r="G95" s="5">
        <v>2334.2634104870585</v>
      </c>
      <c r="H95" s="5">
        <v>2309.1728759753805</v>
      </c>
      <c r="I95" s="5">
        <v>2304.4890610945031</v>
      </c>
      <c r="J95" s="5">
        <v>2303.8696607313218</v>
      </c>
      <c r="K95" s="5">
        <v>2304.3721184538595</v>
      </c>
      <c r="L95" s="5">
        <v>2308.1865873475972</v>
      </c>
      <c r="M95" s="5">
        <v>2310.7551258275134</v>
      </c>
      <c r="N95" s="5">
        <v>2311.651823168279</v>
      </c>
      <c r="O95" s="5">
        <v>2319.0516812141832</v>
      </c>
      <c r="P95" s="5">
        <v>2326.2054120707094</v>
      </c>
      <c r="Q95" s="5">
        <v>2332.8960410702857</v>
      </c>
      <c r="R95" s="5">
        <v>2342.6518713889946</v>
      </c>
      <c r="S95" s="5">
        <v>2357.8621999601487</v>
      </c>
      <c r="T95" s="5">
        <v>2370.5500716567317</v>
      </c>
      <c r="U95" s="5">
        <v>2383.3223618445131</v>
      </c>
      <c r="V95" s="5">
        <v>2401.9419677067203</v>
      </c>
      <c r="W95" s="5">
        <v>2421.538056868344</v>
      </c>
      <c r="X95" s="5">
        <v>2442.0743142624788</v>
      </c>
      <c r="Y95" s="5">
        <v>2462.3647853859229</v>
      </c>
      <c r="Z95" s="5">
        <v>2485.41713300743</v>
      </c>
      <c r="AA95" s="5">
        <v>2509.4705776268411</v>
      </c>
      <c r="AB95" s="5">
        <v>2532.5287360012903</v>
      </c>
      <c r="AC95" s="5">
        <v>2556.027057297023</v>
      </c>
      <c r="AD95" s="5">
        <v>2580.5309541790903</v>
      </c>
      <c r="AE95" s="5">
        <v>2599.6214629984615</v>
      </c>
      <c r="AF95" s="5"/>
      <c r="AG95" s="6"/>
    </row>
    <row r="96" spans="1:33">
      <c r="A96" t="str">
        <f t="shared" si="1"/>
        <v>PRW06000011Mig_InternalIN</v>
      </c>
      <c r="B96" t="str">
        <f>VLOOKUP(D96, Lookups!B:D,3,FALSE)</f>
        <v>W06000011</v>
      </c>
      <c r="C96" s="3" t="s">
        <v>171</v>
      </c>
      <c r="D96" s="3" t="s">
        <v>51</v>
      </c>
      <c r="E96" s="3" t="s">
        <v>36</v>
      </c>
      <c r="F96" s="4" t="s">
        <v>31</v>
      </c>
      <c r="G96" s="5">
        <v>9324.1845799999919</v>
      </c>
      <c r="H96" s="5">
        <v>9324.1845799999992</v>
      </c>
      <c r="I96" s="5">
        <v>9324.1845800000028</v>
      </c>
      <c r="J96" s="5">
        <v>9324.184580000001</v>
      </c>
      <c r="K96" s="5">
        <v>9324.1845799999992</v>
      </c>
      <c r="L96" s="5">
        <v>9324.1845800000028</v>
      </c>
      <c r="M96" s="5">
        <v>9324.1845800000083</v>
      </c>
      <c r="N96" s="5">
        <v>9324.1845799999992</v>
      </c>
      <c r="O96" s="5">
        <v>9324.1845800000028</v>
      </c>
      <c r="P96" s="5">
        <v>9324.1845800000028</v>
      </c>
      <c r="Q96" s="5">
        <v>9324.1845800000065</v>
      </c>
      <c r="R96" s="5">
        <v>9324.1845799999992</v>
      </c>
      <c r="S96" s="5">
        <v>9324.1845800000065</v>
      </c>
      <c r="T96" s="5">
        <v>9324.1845799999919</v>
      </c>
      <c r="U96" s="5">
        <v>9324.1845800000046</v>
      </c>
      <c r="V96" s="5">
        <v>9324.1845799999883</v>
      </c>
      <c r="W96" s="5">
        <v>9324.1845800000046</v>
      </c>
      <c r="X96" s="5">
        <v>9324.1845800000046</v>
      </c>
      <c r="Y96" s="5">
        <v>9324.1845800000028</v>
      </c>
      <c r="Z96" s="5">
        <v>9324.1845800000083</v>
      </c>
      <c r="AA96" s="5">
        <v>9324.1845800000046</v>
      </c>
      <c r="AB96" s="5">
        <v>9324.184580000001</v>
      </c>
      <c r="AC96" s="5">
        <v>9324.1845799999955</v>
      </c>
      <c r="AD96" s="5">
        <v>9324.1845799999992</v>
      </c>
      <c r="AE96" s="5">
        <v>9324.1845800000083</v>
      </c>
      <c r="AF96" s="5"/>
      <c r="AG96" s="6"/>
    </row>
    <row r="97" spans="1:33">
      <c r="A97" t="str">
        <f t="shared" si="1"/>
        <v>PRW06000011Mig_InternalOut</v>
      </c>
      <c r="B97" t="str">
        <f>VLOOKUP(D97, Lookups!B:D,3,FALSE)</f>
        <v>W06000011</v>
      </c>
      <c r="C97" s="3" t="s">
        <v>171</v>
      </c>
      <c r="D97" s="3" t="s">
        <v>51</v>
      </c>
      <c r="E97" s="3" t="s">
        <v>37</v>
      </c>
      <c r="F97" s="4" t="s">
        <v>31</v>
      </c>
      <c r="G97" s="5">
        <v>9418.4267799999961</v>
      </c>
      <c r="H97" s="5">
        <v>9418.4267800000034</v>
      </c>
      <c r="I97" s="5">
        <v>9418.4267800000052</v>
      </c>
      <c r="J97" s="5">
        <v>9418.4267800000052</v>
      </c>
      <c r="K97" s="5">
        <v>9418.4267799999998</v>
      </c>
      <c r="L97" s="5">
        <v>9418.4267799999907</v>
      </c>
      <c r="M97" s="5">
        <v>9418.426779999998</v>
      </c>
      <c r="N97" s="5">
        <v>9418.4267800000034</v>
      </c>
      <c r="O97" s="5">
        <v>9418.4267800000107</v>
      </c>
      <c r="P97" s="5">
        <v>9418.4267799999961</v>
      </c>
      <c r="Q97" s="5">
        <v>9418.4267800000016</v>
      </c>
      <c r="R97" s="5">
        <v>9418.4267800000016</v>
      </c>
      <c r="S97" s="5">
        <v>9418.4267799999961</v>
      </c>
      <c r="T97" s="5">
        <v>9418.4267800000034</v>
      </c>
      <c r="U97" s="5">
        <v>9418.4267800000052</v>
      </c>
      <c r="V97" s="5">
        <v>9418.4267800000034</v>
      </c>
      <c r="W97" s="5">
        <v>9418.4267799999998</v>
      </c>
      <c r="X97" s="5">
        <v>9418.426779999998</v>
      </c>
      <c r="Y97" s="5">
        <v>9418.426779999998</v>
      </c>
      <c r="Z97" s="5">
        <v>9418.4267800000016</v>
      </c>
      <c r="AA97" s="5">
        <v>9418.426779999998</v>
      </c>
      <c r="AB97" s="5">
        <v>9418.4267799999998</v>
      </c>
      <c r="AC97" s="5">
        <v>9418.4267800000052</v>
      </c>
      <c r="AD97" s="5">
        <v>9418.426779999998</v>
      </c>
      <c r="AE97" s="5">
        <v>9418.4267800000034</v>
      </c>
      <c r="AF97" s="5"/>
      <c r="AG97" s="6"/>
    </row>
    <row r="98" spans="1:33">
      <c r="A98" t="str">
        <f t="shared" si="1"/>
        <v>PRW06000011Mig_OverseasIn</v>
      </c>
      <c r="B98" t="str">
        <f>VLOOKUP(D98, Lookups!B:D,3,FALSE)</f>
        <v>W06000011</v>
      </c>
      <c r="C98" s="3" t="s">
        <v>171</v>
      </c>
      <c r="D98" s="3" t="s">
        <v>51</v>
      </c>
      <c r="E98" s="3" t="s">
        <v>38</v>
      </c>
      <c r="F98" s="4" t="s">
        <v>31</v>
      </c>
      <c r="G98" s="5">
        <v>1880.6000000000004</v>
      </c>
      <c r="H98" s="5">
        <v>1880.6000000000004</v>
      </c>
      <c r="I98" s="5">
        <v>1880.6000000000004</v>
      </c>
      <c r="J98" s="5">
        <v>1880.6000000000004</v>
      </c>
      <c r="K98" s="5">
        <v>1880.6000000000004</v>
      </c>
      <c r="L98" s="5">
        <v>1880.6000000000004</v>
      </c>
      <c r="M98" s="5">
        <v>1880.6000000000004</v>
      </c>
      <c r="N98" s="5">
        <v>1880.6000000000004</v>
      </c>
      <c r="O98" s="5">
        <v>1880.6000000000004</v>
      </c>
      <c r="P98" s="5">
        <v>1880.6000000000004</v>
      </c>
      <c r="Q98" s="5">
        <v>1880.6000000000004</v>
      </c>
      <c r="R98" s="5">
        <v>1880.6000000000004</v>
      </c>
      <c r="S98" s="5">
        <v>1880.6000000000004</v>
      </c>
      <c r="T98" s="5">
        <v>1880.6000000000004</v>
      </c>
      <c r="U98" s="5">
        <v>1880.6000000000004</v>
      </c>
      <c r="V98" s="5">
        <v>1880.6000000000004</v>
      </c>
      <c r="W98" s="5">
        <v>1880.6000000000004</v>
      </c>
      <c r="X98" s="5">
        <v>1880.6000000000004</v>
      </c>
      <c r="Y98" s="5">
        <v>1880.6000000000004</v>
      </c>
      <c r="Z98" s="5">
        <v>1880.6000000000004</v>
      </c>
      <c r="AA98" s="5">
        <v>1880.6000000000004</v>
      </c>
      <c r="AB98" s="5">
        <v>1880.6000000000004</v>
      </c>
      <c r="AC98" s="5">
        <v>1880.6000000000004</v>
      </c>
      <c r="AD98" s="5">
        <v>1880.6000000000004</v>
      </c>
      <c r="AE98" s="5">
        <v>1880.6000000000004</v>
      </c>
      <c r="AF98" s="5"/>
      <c r="AG98" s="6"/>
    </row>
    <row r="99" spans="1:33">
      <c r="A99" t="str">
        <f t="shared" si="1"/>
        <v>PRW06000011Mig_OverseasOut</v>
      </c>
      <c r="B99" t="str">
        <f>VLOOKUP(D99, Lookups!B:D,3,FALSE)</f>
        <v>W06000011</v>
      </c>
      <c r="C99" s="3" t="s">
        <v>171</v>
      </c>
      <c r="D99" s="3" t="s">
        <v>51</v>
      </c>
      <c r="E99" s="3" t="s">
        <v>39</v>
      </c>
      <c r="F99" s="4" t="s">
        <v>31</v>
      </c>
      <c r="G99" s="5">
        <v>1064.2000000000003</v>
      </c>
      <c r="H99" s="5">
        <v>1064.2000000000012</v>
      </c>
      <c r="I99" s="5">
        <v>1064.2000000000003</v>
      </c>
      <c r="J99" s="5">
        <v>1064.2</v>
      </c>
      <c r="K99" s="5">
        <v>1064.1999999999998</v>
      </c>
      <c r="L99" s="5">
        <v>1064.1999999999994</v>
      </c>
      <c r="M99" s="5">
        <v>1064.2</v>
      </c>
      <c r="N99" s="5">
        <v>1064.1999999999991</v>
      </c>
      <c r="O99" s="5">
        <v>1064.2</v>
      </c>
      <c r="P99" s="5">
        <v>1064.2000000000012</v>
      </c>
      <c r="Q99" s="5">
        <v>1064.2</v>
      </c>
      <c r="R99" s="5">
        <v>1064.2</v>
      </c>
      <c r="S99" s="5">
        <v>1064.1999999999998</v>
      </c>
      <c r="T99" s="5">
        <v>1064.2</v>
      </c>
      <c r="U99" s="5">
        <v>1064.1999999999996</v>
      </c>
      <c r="V99" s="5">
        <v>1064.1999999999987</v>
      </c>
      <c r="W99" s="5">
        <v>1064.2000000000014</v>
      </c>
      <c r="X99" s="5">
        <v>1064.2000000000003</v>
      </c>
      <c r="Y99" s="5">
        <v>1064.2000000000003</v>
      </c>
      <c r="Z99" s="5">
        <v>1064.1999999999994</v>
      </c>
      <c r="AA99" s="5">
        <v>1064.2000000000007</v>
      </c>
      <c r="AB99" s="5">
        <v>1064.2000000000005</v>
      </c>
      <c r="AC99" s="5">
        <v>1064.2</v>
      </c>
      <c r="AD99" s="5">
        <v>1064.1999999999991</v>
      </c>
      <c r="AE99" s="5">
        <v>1064.2000000000005</v>
      </c>
      <c r="AF99" s="5"/>
      <c r="AG99" s="6"/>
    </row>
    <row r="100" spans="1:33">
      <c r="A100" t="str">
        <f t="shared" si="1"/>
        <v>PRW06000011Constraint</v>
      </c>
      <c r="B100" t="str">
        <f>VLOOKUP(D100, Lookups!B:D,3,FALSE)</f>
        <v>W06000011</v>
      </c>
      <c r="C100" s="3" t="s">
        <v>171</v>
      </c>
      <c r="D100" s="3" t="s">
        <v>51</v>
      </c>
      <c r="E100" s="3" t="s">
        <v>40</v>
      </c>
      <c r="F100" s="4" t="s">
        <v>31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</row>
    <row r="101" spans="1:33">
      <c r="A101" t="str">
        <f t="shared" si="1"/>
        <v>PRW06000012StartPop</v>
      </c>
      <c r="B101" t="str">
        <f>VLOOKUP(D101, Lookups!B:D,3,FALSE)</f>
        <v>W06000012</v>
      </c>
      <c r="C101" s="3" t="s">
        <v>171</v>
      </c>
      <c r="D101" s="3" t="s">
        <v>52</v>
      </c>
      <c r="E101" s="3" t="s">
        <v>30</v>
      </c>
      <c r="F101" s="4" t="s">
        <v>31</v>
      </c>
      <c r="G101" s="5">
        <v>140490</v>
      </c>
      <c r="H101" s="5">
        <v>140679.37983761347</v>
      </c>
      <c r="I101" s="5">
        <v>140878.77954668223</v>
      </c>
      <c r="J101" s="5">
        <v>141083.02611969851</v>
      </c>
      <c r="K101" s="5">
        <v>141284.23658764953</v>
      </c>
      <c r="L101" s="5">
        <v>141485.56723850867</v>
      </c>
      <c r="M101" s="5">
        <v>141688.1928937562</v>
      </c>
      <c r="N101" s="5">
        <v>141890.46969935237</v>
      </c>
      <c r="O101" s="5">
        <v>142093.09866140553</v>
      </c>
      <c r="P101" s="5">
        <v>142287.68202612887</v>
      </c>
      <c r="Q101" s="5">
        <v>142469.43283198788</v>
      </c>
      <c r="R101" s="5">
        <v>142634.71973669183</v>
      </c>
      <c r="S101" s="5">
        <v>142779.328580261</v>
      </c>
      <c r="T101" s="5">
        <v>142900.31682664837</v>
      </c>
      <c r="U101" s="5">
        <v>142996.1239029704</v>
      </c>
      <c r="V101" s="5">
        <v>143068.25067734096</v>
      </c>
      <c r="W101" s="5">
        <v>143117.3866401687</v>
      </c>
      <c r="X101" s="5">
        <v>143146.42835447757</v>
      </c>
      <c r="Y101" s="5">
        <v>143155.63625414277</v>
      </c>
      <c r="Z101" s="5">
        <v>143143.13067134851</v>
      </c>
      <c r="AA101" s="5">
        <v>143110.82872572681</v>
      </c>
      <c r="AB101" s="5">
        <v>143062.58827350347</v>
      </c>
      <c r="AC101" s="5">
        <v>142996.58748635609</v>
      </c>
      <c r="AD101" s="5">
        <v>142912.28927243385</v>
      </c>
      <c r="AE101" s="5">
        <v>142814.31951696734</v>
      </c>
      <c r="AF101" s="5">
        <v>142704.20663219428</v>
      </c>
      <c r="AG101" s="6"/>
    </row>
    <row r="102" spans="1:33">
      <c r="A102" t="str">
        <f t="shared" si="1"/>
        <v>PRW06000012Births</v>
      </c>
      <c r="B102" t="str">
        <f>VLOOKUP(D102, Lookups!B:D,3,FALSE)</f>
        <v>W06000012</v>
      </c>
      <c r="C102" s="3" t="s">
        <v>171</v>
      </c>
      <c r="D102" s="3" t="s">
        <v>52</v>
      </c>
      <c r="E102" s="3" t="s">
        <v>34</v>
      </c>
      <c r="F102" s="4" t="s">
        <v>32</v>
      </c>
      <c r="G102" s="5">
        <v>766.83047902998544</v>
      </c>
      <c r="H102" s="5">
        <v>763.39978549117916</v>
      </c>
      <c r="I102" s="5">
        <v>761.89294306190129</v>
      </c>
      <c r="J102" s="5">
        <v>759.90427071496947</v>
      </c>
      <c r="K102" s="5">
        <v>759.6658100498172</v>
      </c>
      <c r="L102" s="5">
        <v>759.94580155336212</v>
      </c>
      <c r="M102" s="5">
        <v>759.81690550990447</v>
      </c>
      <c r="N102" s="5">
        <v>760.41357595831198</v>
      </c>
      <c r="O102" s="5">
        <v>758.43699785209651</v>
      </c>
      <c r="P102" s="5">
        <v>754.08173619849117</v>
      </c>
      <c r="Q102" s="5">
        <v>749.02829592376736</v>
      </c>
      <c r="R102" s="5">
        <v>743.0316308284763</v>
      </c>
      <c r="S102" s="5">
        <v>736.44917568702385</v>
      </c>
      <c r="T102" s="5">
        <v>730.16447415324819</v>
      </c>
      <c r="U102" s="5">
        <v>724.58066983642527</v>
      </c>
      <c r="V102" s="5">
        <v>719.86853291316447</v>
      </c>
      <c r="W102" s="5">
        <v>716.50359870740613</v>
      </c>
      <c r="X102" s="5">
        <v>713.80463226992651</v>
      </c>
      <c r="Y102" s="5">
        <v>711.60696662954001</v>
      </c>
      <c r="Z102" s="5">
        <v>709.67643022501886</v>
      </c>
      <c r="AA102" s="5">
        <v>708.29124670528108</v>
      </c>
      <c r="AB102" s="5">
        <v>707.57585957005085</v>
      </c>
      <c r="AC102" s="5">
        <v>707.40461915925027</v>
      </c>
      <c r="AD102" s="5">
        <v>707.42679197054372</v>
      </c>
      <c r="AE102" s="5">
        <v>707.59947257270892</v>
      </c>
      <c r="AF102" s="5"/>
      <c r="AG102" s="6"/>
    </row>
    <row r="103" spans="1:33">
      <c r="A103" t="str">
        <f t="shared" si="1"/>
        <v>PRW06000012Births</v>
      </c>
      <c r="B103" t="str">
        <f>VLOOKUP(D103, Lookups!B:D,3,FALSE)</f>
        <v>W06000012</v>
      </c>
      <c r="C103" s="3" t="s">
        <v>171</v>
      </c>
      <c r="D103" s="3" t="s">
        <v>52</v>
      </c>
      <c r="E103" s="3" t="s">
        <v>34</v>
      </c>
      <c r="F103" s="4" t="s">
        <v>33</v>
      </c>
      <c r="G103" s="5">
        <v>730.31477592829503</v>
      </c>
      <c r="H103" s="5">
        <v>727.04744859639084</v>
      </c>
      <c r="I103" s="5">
        <v>725.61236050170601</v>
      </c>
      <c r="J103" s="5">
        <v>723.71838674979995</v>
      </c>
      <c r="K103" s="5">
        <v>723.49128134384557</v>
      </c>
      <c r="L103" s="5">
        <v>723.75793993106277</v>
      </c>
      <c r="M103" s="5">
        <v>723.63518178872209</v>
      </c>
      <c r="N103" s="5">
        <v>724.20343938508563</v>
      </c>
      <c r="O103" s="5">
        <v>722.32098395820753</v>
      </c>
      <c r="P103" s="5">
        <v>718.17311552360206</v>
      </c>
      <c r="Q103" s="5">
        <v>713.3603150379322</v>
      </c>
      <c r="R103" s="5">
        <v>707.64920515752635</v>
      </c>
      <c r="S103" s="5">
        <v>701.38019996909293</v>
      </c>
      <c r="T103" s="5">
        <v>695.39476965831341</v>
      </c>
      <c r="U103" s="5">
        <v>690.0768605376087</v>
      </c>
      <c r="V103" s="5">
        <v>685.58911087798651</v>
      </c>
      <c r="W103" s="5">
        <v>682.38441148523361</v>
      </c>
      <c r="X103" s="5">
        <v>679.81396713941263</v>
      </c>
      <c r="Y103" s="5">
        <v>677.72095214637966</v>
      </c>
      <c r="Z103" s="5">
        <v>675.88234596125176</v>
      </c>
      <c r="AA103" s="5">
        <v>674.56312350009375</v>
      </c>
      <c r="AB103" s="5">
        <v>673.8818023872077</v>
      </c>
      <c r="AC103" s="5">
        <v>673.718716274092</v>
      </c>
      <c r="AD103" s="5">
        <v>673.73983323821165</v>
      </c>
      <c r="AE103" s="5">
        <v>673.90429096221465</v>
      </c>
      <c r="AF103" s="5"/>
      <c r="AG103" s="6"/>
    </row>
    <row r="104" spans="1:33">
      <c r="A104" t="str">
        <f t="shared" si="1"/>
        <v>PRW06000012Deaths</v>
      </c>
      <c r="B104" t="str">
        <f>VLOOKUP(D104, Lookups!B:D,3,FALSE)</f>
        <v>W06000012</v>
      </c>
      <c r="C104" s="3" t="s">
        <v>171</v>
      </c>
      <c r="D104" s="3" t="s">
        <v>52</v>
      </c>
      <c r="E104" s="3" t="s">
        <v>35</v>
      </c>
      <c r="F104" s="4" t="s">
        <v>31</v>
      </c>
      <c r="G104" s="5">
        <v>1500.9969973447585</v>
      </c>
      <c r="H104" s="5">
        <v>1484.2791050188268</v>
      </c>
      <c r="I104" s="5">
        <v>1476.4903105473347</v>
      </c>
      <c r="J104" s="5">
        <v>1475.6437695137513</v>
      </c>
      <c r="K104" s="5">
        <v>1475.0580205345234</v>
      </c>
      <c r="L104" s="5">
        <v>1474.3096662368262</v>
      </c>
      <c r="M104" s="5">
        <v>1474.406861702571</v>
      </c>
      <c r="N104" s="5">
        <v>1475.2196332902192</v>
      </c>
      <c r="O104" s="5">
        <v>1479.4061970869684</v>
      </c>
      <c r="P104" s="5">
        <v>1483.7356258632556</v>
      </c>
      <c r="Q104" s="5">
        <v>1490.3332862575433</v>
      </c>
      <c r="R104" s="5">
        <v>1499.3035724168342</v>
      </c>
      <c r="S104" s="5">
        <v>1510.0727092687644</v>
      </c>
      <c r="T104" s="5">
        <v>1522.9837474894625</v>
      </c>
      <c r="U104" s="5">
        <v>1535.7623360035211</v>
      </c>
      <c r="V104" s="5">
        <v>1549.5532609634743</v>
      </c>
      <c r="W104" s="5">
        <v>1563.0778758837935</v>
      </c>
      <c r="X104" s="5">
        <v>1577.6422797440546</v>
      </c>
      <c r="Y104" s="5">
        <v>1595.0650815701877</v>
      </c>
      <c r="Z104" s="5">
        <v>1611.0923018079948</v>
      </c>
      <c r="AA104" s="5">
        <v>1624.3264024288171</v>
      </c>
      <c r="AB104" s="5">
        <v>1640.6900291044585</v>
      </c>
      <c r="AC104" s="5">
        <v>1658.6531293557759</v>
      </c>
      <c r="AD104" s="5">
        <v>1672.3679606751814</v>
      </c>
      <c r="AE104" s="5">
        <v>1684.8482283078854</v>
      </c>
      <c r="AF104" s="5"/>
      <c r="AG104" s="6"/>
    </row>
    <row r="105" spans="1:33">
      <c r="A105" t="str">
        <f t="shared" si="1"/>
        <v>PRW06000012Mig_InternalIN</v>
      </c>
      <c r="B105" t="str">
        <f>VLOOKUP(D105, Lookups!B:D,3,FALSE)</f>
        <v>W06000012</v>
      </c>
      <c r="C105" s="3" t="s">
        <v>171</v>
      </c>
      <c r="D105" s="3" t="s">
        <v>52</v>
      </c>
      <c r="E105" s="3" t="s">
        <v>36</v>
      </c>
      <c r="F105" s="4" t="s">
        <v>31</v>
      </c>
      <c r="G105" s="5">
        <v>4035.6104399999999</v>
      </c>
      <c r="H105" s="5">
        <v>4035.6104400000008</v>
      </c>
      <c r="I105" s="5">
        <v>4035.610439999999</v>
      </c>
      <c r="J105" s="5">
        <v>4035.610440000004</v>
      </c>
      <c r="K105" s="5">
        <v>4035.6104400000004</v>
      </c>
      <c r="L105" s="5">
        <v>4035.6104400000008</v>
      </c>
      <c r="M105" s="5">
        <v>4035.610439999999</v>
      </c>
      <c r="N105" s="5">
        <v>4035.6104400000013</v>
      </c>
      <c r="O105" s="5">
        <v>4035.6104399999986</v>
      </c>
      <c r="P105" s="5">
        <v>4035.6104400000008</v>
      </c>
      <c r="Q105" s="5">
        <v>4035.6104399999986</v>
      </c>
      <c r="R105" s="5">
        <v>4035.6104400000004</v>
      </c>
      <c r="S105" s="5">
        <v>4035.6104399999981</v>
      </c>
      <c r="T105" s="5">
        <v>4035.6104399999999</v>
      </c>
      <c r="U105" s="5">
        <v>4035.6104399999995</v>
      </c>
      <c r="V105" s="5">
        <v>4035.6104399999986</v>
      </c>
      <c r="W105" s="5">
        <v>4035.6104399999995</v>
      </c>
      <c r="X105" s="5">
        <v>4035.6104400000004</v>
      </c>
      <c r="Y105" s="5">
        <v>4035.6104400000022</v>
      </c>
      <c r="Z105" s="5">
        <v>4035.6104400000022</v>
      </c>
      <c r="AA105" s="5">
        <v>4035.6104399999999</v>
      </c>
      <c r="AB105" s="5">
        <v>4035.610439999999</v>
      </c>
      <c r="AC105" s="5">
        <v>4035.6104399999986</v>
      </c>
      <c r="AD105" s="5">
        <v>4035.6104399999999</v>
      </c>
      <c r="AE105" s="5">
        <v>4035.6104400000013</v>
      </c>
      <c r="AF105" s="5"/>
      <c r="AG105" s="6"/>
    </row>
    <row r="106" spans="1:33">
      <c r="A106" t="str">
        <f t="shared" si="1"/>
        <v>PRW06000012Mig_InternalOut</v>
      </c>
      <c r="B106" t="str">
        <f>VLOOKUP(D106, Lookups!B:D,3,FALSE)</f>
        <v>W06000012</v>
      </c>
      <c r="C106" s="3" t="s">
        <v>171</v>
      </c>
      <c r="D106" s="3" t="s">
        <v>52</v>
      </c>
      <c r="E106" s="3" t="s">
        <v>37</v>
      </c>
      <c r="F106" s="4" t="s">
        <v>31</v>
      </c>
      <c r="G106" s="5">
        <v>3874.3788599999984</v>
      </c>
      <c r="H106" s="5">
        <v>3874.3788600000007</v>
      </c>
      <c r="I106" s="5">
        <v>3874.3788600000012</v>
      </c>
      <c r="J106" s="5">
        <v>3874.3788599999998</v>
      </c>
      <c r="K106" s="5">
        <v>3874.3788599999984</v>
      </c>
      <c r="L106" s="5">
        <v>3874.378860000003</v>
      </c>
      <c r="M106" s="5">
        <v>3874.3788600000044</v>
      </c>
      <c r="N106" s="5">
        <v>3874.3788599999993</v>
      </c>
      <c r="O106" s="5">
        <v>3874.3788600000012</v>
      </c>
      <c r="P106" s="5">
        <v>3874.3788599999998</v>
      </c>
      <c r="Q106" s="5">
        <v>3874.3788599999971</v>
      </c>
      <c r="R106" s="5">
        <v>3874.3788599999993</v>
      </c>
      <c r="S106" s="5">
        <v>3874.3788600000003</v>
      </c>
      <c r="T106" s="5">
        <v>3874.3788600000016</v>
      </c>
      <c r="U106" s="5">
        <v>3874.3788599999993</v>
      </c>
      <c r="V106" s="5">
        <v>3874.3788599999993</v>
      </c>
      <c r="W106" s="5">
        <v>3874.3788599999989</v>
      </c>
      <c r="X106" s="5">
        <v>3874.3788599999962</v>
      </c>
      <c r="Y106" s="5">
        <v>3874.378859999998</v>
      </c>
      <c r="Z106" s="5">
        <v>3874.3788600000007</v>
      </c>
      <c r="AA106" s="5">
        <v>3874.3788600000016</v>
      </c>
      <c r="AB106" s="5">
        <v>3874.3788600000007</v>
      </c>
      <c r="AC106" s="5">
        <v>3874.3788600000025</v>
      </c>
      <c r="AD106" s="5">
        <v>3874.3788599999989</v>
      </c>
      <c r="AE106" s="5">
        <v>3874.3788599999975</v>
      </c>
      <c r="AF106" s="5"/>
      <c r="AG106" s="6"/>
    </row>
    <row r="107" spans="1:33">
      <c r="A107" t="str">
        <f t="shared" si="1"/>
        <v>PRW06000012Mig_OverseasIn</v>
      </c>
      <c r="B107" t="str">
        <f>VLOOKUP(D107, Lookups!B:D,3,FALSE)</f>
        <v>W06000012</v>
      </c>
      <c r="C107" s="3" t="s">
        <v>171</v>
      </c>
      <c r="D107" s="3" t="s">
        <v>52</v>
      </c>
      <c r="E107" s="3" t="s">
        <v>38</v>
      </c>
      <c r="F107" s="4" t="s">
        <v>31</v>
      </c>
      <c r="G107" s="5">
        <v>159.19999999999999</v>
      </c>
      <c r="H107" s="5">
        <v>159.19999999999999</v>
      </c>
      <c r="I107" s="5">
        <v>159.19999999999999</v>
      </c>
      <c r="J107" s="5">
        <v>159.19999999999999</v>
      </c>
      <c r="K107" s="5">
        <v>159.19999999999999</v>
      </c>
      <c r="L107" s="5">
        <v>159.19999999999999</v>
      </c>
      <c r="M107" s="5">
        <v>159.19999999999999</v>
      </c>
      <c r="N107" s="5">
        <v>159.19999999999999</v>
      </c>
      <c r="O107" s="5">
        <v>159.19999999999999</v>
      </c>
      <c r="P107" s="5">
        <v>159.19999999999999</v>
      </c>
      <c r="Q107" s="5">
        <v>159.19999999999999</v>
      </c>
      <c r="R107" s="5">
        <v>159.19999999999999</v>
      </c>
      <c r="S107" s="5">
        <v>159.19999999999999</v>
      </c>
      <c r="T107" s="5">
        <v>159.19999999999999</v>
      </c>
      <c r="U107" s="5">
        <v>159.19999999999999</v>
      </c>
      <c r="V107" s="5">
        <v>159.19999999999999</v>
      </c>
      <c r="W107" s="5">
        <v>159.19999999999999</v>
      </c>
      <c r="X107" s="5">
        <v>159.19999999999999</v>
      </c>
      <c r="Y107" s="5">
        <v>159.19999999999999</v>
      </c>
      <c r="Z107" s="5">
        <v>159.19999999999999</v>
      </c>
      <c r="AA107" s="5">
        <v>159.19999999999999</v>
      </c>
      <c r="AB107" s="5">
        <v>159.19999999999999</v>
      </c>
      <c r="AC107" s="5">
        <v>159.19999999999999</v>
      </c>
      <c r="AD107" s="5">
        <v>159.19999999999999</v>
      </c>
      <c r="AE107" s="5">
        <v>159.19999999999999</v>
      </c>
      <c r="AF107" s="5"/>
      <c r="AG107" s="6"/>
    </row>
    <row r="108" spans="1:33">
      <c r="A108" t="str">
        <f t="shared" si="1"/>
        <v>PRW06000012Mig_OverseasOut</v>
      </c>
      <c r="B108" t="str">
        <f>VLOOKUP(D108, Lookups!B:D,3,FALSE)</f>
        <v>W06000012</v>
      </c>
      <c r="C108" s="3" t="s">
        <v>171</v>
      </c>
      <c r="D108" s="3" t="s">
        <v>52</v>
      </c>
      <c r="E108" s="3" t="s">
        <v>39</v>
      </c>
      <c r="F108" s="4" t="s">
        <v>31</v>
      </c>
      <c r="G108" s="5">
        <v>127.20000000000003</v>
      </c>
      <c r="H108" s="5">
        <v>127.1999999999999</v>
      </c>
      <c r="I108" s="5">
        <v>127.19999999999996</v>
      </c>
      <c r="J108" s="5">
        <v>127.19999999999997</v>
      </c>
      <c r="K108" s="5">
        <v>127.19999999999996</v>
      </c>
      <c r="L108" s="5">
        <v>127.20000000000003</v>
      </c>
      <c r="M108" s="5">
        <v>127.2</v>
      </c>
      <c r="N108" s="5">
        <v>127.19999999999995</v>
      </c>
      <c r="O108" s="5">
        <v>127.19999999999997</v>
      </c>
      <c r="P108" s="5">
        <v>127.19999999999999</v>
      </c>
      <c r="Q108" s="5">
        <v>127.19999999999996</v>
      </c>
      <c r="R108" s="5">
        <v>127.19999999999997</v>
      </c>
      <c r="S108" s="5">
        <v>127.20000000000005</v>
      </c>
      <c r="T108" s="5">
        <v>127.19999999999997</v>
      </c>
      <c r="U108" s="5">
        <v>127.19999999999997</v>
      </c>
      <c r="V108" s="5">
        <v>127.19999999999995</v>
      </c>
      <c r="W108" s="5">
        <v>127.19999999999995</v>
      </c>
      <c r="X108" s="5">
        <v>127.19999999999997</v>
      </c>
      <c r="Y108" s="5">
        <v>127.19999999999999</v>
      </c>
      <c r="Z108" s="5">
        <v>127.20000000000006</v>
      </c>
      <c r="AA108" s="5">
        <v>127.20000000000005</v>
      </c>
      <c r="AB108" s="5">
        <v>127.19999999999996</v>
      </c>
      <c r="AC108" s="5">
        <v>127.2</v>
      </c>
      <c r="AD108" s="5">
        <v>127.19999999999995</v>
      </c>
      <c r="AE108" s="5">
        <v>127.19999999999999</v>
      </c>
      <c r="AF108" s="5"/>
      <c r="AG108" s="6"/>
    </row>
    <row r="109" spans="1:33">
      <c r="A109" t="str">
        <f t="shared" si="1"/>
        <v>PRW06000012Constraint</v>
      </c>
      <c r="B109" t="str">
        <f>VLOOKUP(D109, Lookups!B:D,3,FALSE)</f>
        <v>W06000012</v>
      </c>
      <c r="C109" s="3" t="s">
        <v>171</v>
      </c>
      <c r="D109" s="3" t="s">
        <v>52</v>
      </c>
      <c r="E109" s="3" t="s">
        <v>40</v>
      </c>
      <c r="F109" s="4" t="s">
        <v>31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6"/>
    </row>
    <row r="110" spans="1:33">
      <c r="A110" t="str">
        <f t="shared" si="1"/>
        <v>PRW06000013StartPop</v>
      </c>
      <c r="B110" t="str">
        <f>VLOOKUP(D110, Lookups!B:D,3,FALSE)</f>
        <v>W06000013</v>
      </c>
      <c r="C110" s="3" t="s">
        <v>171</v>
      </c>
      <c r="D110" s="3" t="s">
        <v>53</v>
      </c>
      <c r="E110" s="3" t="s">
        <v>30</v>
      </c>
      <c r="F110" s="4" t="s">
        <v>31</v>
      </c>
      <c r="G110" s="5">
        <v>141214</v>
      </c>
      <c r="H110" s="5">
        <v>141622.42249319822</v>
      </c>
      <c r="I110" s="5">
        <v>142037.59192981879</v>
      </c>
      <c r="J110" s="5">
        <v>142450.13322952529</v>
      </c>
      <c r="K110" s="5">
        <v>142862.03750791069</v>
      </c>
      <c r="L110" s="5">
        <v>143272.47651560686</v>
      </c>
      <c r="M110" s="5">
        <v>143683.27265137082</v>
      </c>
      <c r="N110" s="5">
        <v>144092.61364502503</v>
      </c>
      <c r="O110" s="5">
        <v>144496.82159583949</v>
      </c>
      <c r="P110" s="5">
        <v>144892.4215837942</v>
      </c>
      <c r="Q110" s="5">
        <v>145270.91027403143</v>
      </c>
      <c r="R110" s="5">
        <v>145626.17458354426</v>
      </c>
      <c r="S110" s="5">
        <v>145958.67594146077</v>
      </c>
      <c r="T110" s="5">
        <v>146264.63962569856</v>
      </c>
      <c r="U110" s="5">
        <v>146543.56704766623</v>
      </c>
      <c r="V110" s="5">
        <v>146796.64846941896</v>
      </c>
      <c r="W110" s="5">
        <v>147027.86950412122</v>
      </c>
      <c r="X110" s="5">
        <v>147239.74343222711</v>
      </c>
      <c r="Y110" s="5">
        <v>147431.91271401648</v>
      </c>
      <c r="Z110" s="5">
        <v>147604.55923255946</v>
      </c>
      <c r="AA110" s="5">
        <v>147757.71842176685</v>
      </c>
      <c r="AB110" s="5">
        <v>147889.06622190963</v>
      </c>
      <c r="AC110" s="5">
        <v>148005.07592545514</v>
      </c>
      <c r="AD110" s="5">
        <v>148103.87072167819</v>
      </c>
      <c r="AE110" s="5">
        <v>148189.07345596436</v>
      </c>
      <c r="AF110" s="5">
        <v>148262.64586411952</v>
      </c>
      <c r="AG110" s="6"/>
    </row>
    <row r="111" spans="1:33">
      <c r="A111" t="str">
        <f t="shared" si="1"/>
        <v>PRW06000013Births</v>
      </c>
      <c r="B111" t="str">
        <f>VLOOKUP(D111, Lookups!B:D,3,FALSE)</f>
        <v>W06000013</v>
      </c>
      <c r="C111" s="3" t="s">
        <v>171</v>
      </c>
      <c r="D111" s="3" t="s">
        <v>53</v>
      </c>
      <c r="E111" s="3" t="s">
        <v>34</v>
      </c>
      <c r="F111" s="4" t="s">
        <v>32</v>
      </c>
      <c r="G111" s="5">
        <v>781.13959762187778</v>
      </c>
      <c r="H111" s="5">
        <v>778.0143567820021</v>
      </c>
      <c r="I111" s="5">
        <v>777.52345052299188</v>
      </c>
      <c r="J111" s="5">
        <v>777.73562552478677</v>
      </c>
      <c r="K111" s="5">
        <v>779.56739401361824</v>
      </c>
      <c r="L111" s="5">
        <v>782.21205290920989</v>
      </c>
      <c r="M111" s="5">
        <v>784.85403087433269</v>
      </c>
      <c r="N111" s="5">
        <v>787.76410355723374</v>
      </c>
      <c r="O111" s="5">
        <v>787.82686573706258</v>
      </c>
      <c r="P111" s="5">
        <v>784.85870857609916</v>
      </c>
      <c r="Q111" s="5">
        <v>779.95079412442692</v>
      </c>
      <c r="R111" s="5">
        <v>774.39523011685003</v>
      </c>
      <c r="S111" s="5">
        <v>769.16679652230641</v>
      </c>
      <c r="T111" s="5">
        <v>763.97959015192225</v>
      </c>
      <c r="U111" s="5">
        <v>759.85201828207482</v>
      </c>
      <c r="V111" s="5">
        <v>757.12676465091977</v>
      </c>
      <c r="W111" s="5">
        <v>755.79956961948369</v>
      </c>
      <c r="X111" s="5">
        <v>755.48566662063104</v>
      </c>
      <c r="Y111" s="5">
        <v>755.68835485822467</v>
      </c>
      <c r="Z111" s="5">
        <v>755.39388575646262</v>
      </c>
      <c r="AA111" s="5">
        <v>754.89659899756737</v>
      </c>
      <c r="AB111" s="5">
        <v>755.29667368257969</v>
      </c>
      <c r="AC111" s="5">
        <v>756.65794387835831</v>
      </c>
      <c r="AD111" s="5">
        <v>758.17123514880643</v>
      </c>
      <c r="AE111" s="5">
        <v>759.79670243649286</v>
      </c>
      <c r="AF111" s="5"/>
      <c r="AG111" s="6"/>
    </row>
    <row r="112" spans="1:33">
      <c r="A112" t="str">
        <f t="shared" si="1"/>
        <v>PRW06000013Births</v>
      </c>
      <c r="B112" t="str">
        <f>VLOOKUP(D112, Lookups!B:D,3,FALSE)</f>
        <v>W06000013</v>
      </c>
      <c r="C112" s="3" t="s">
        <v>171</v>
      </c>
      <c r="D112" s="3" t="s">
        <v>53</v>
      </c>
      <c r="E112" s="3" t="s">
        <v>34</v>
      </c>
      <c r="F112" s="4" t="s">
        <v>33</v>
      </c>
      <c r="G112" s="5">
        <v>743.94250855492237</v>
      </c>
      <c r="H112" s="5">
        <v>740.96608856887428</v>
      </c>
      <c r="I112" s="5">
        <v>740.49855877662571</v>
      </c>
      <c r="J112" s="5">
        <v>740.70063021631256</v>
      </c>
      <c r="K112" s="5">
        <v>742.44517171545294</v>
      </c>
      <c r="L112" s="5">
        <v>744.96389459040165</v>
      </c>
      <c r="M112" s="5">
        <v>747.4800641981185</v>
      </c>
      <c r="N112" s="5">
        <v>750.25156212036632</v>
      </c>
      <c r="O112" s="5">
        <v>750.31133562774767</v>
      </c>
      <c r="P112" s="5">
        <v>747.48451915238911</v>
      </c>
      <c r="Q112" s="5">
        <v>742.81031469512482</v>
      </c>
      <c r="R112" s="5">
        <v>737.5193011082871</v>
      </c>
      <c r="S112" s="5">
        <v>732.53984031026926</v>
      </c>
      <c r="T112" s="5">
        <v>727.59964353708801</v>
      </c>
      <c r="U112" s="5">
        <v>723.66862252567921</v>
      </c>
      <c r="V112" s="5">
        <v>721.07314275614476</v>
      </c>
      <c r="W112" s="5">
        <v>719.80914742927325</v>
      </c>
      <c r="X112" s="5">
        <v>719.51019217835483</v>
      </c>
      <c r="Y112" s="5">
        <v>719.70322860409635</v>
      </c>
      <c r="Z112" s="5">
        <v>719.42278182745918</v>
      </c>
      <c r="AA112" s="5">
        <v>718.94917536837033</v>
      </c>
      <c r="AB112" s="5">
        <v>719.33019889564184</v>
      </c>
      <c r="AC112" s="5">
        <v>720.62664676149291</v>
      </c>
      <c r="AD112" s="5">
        <v>722.06787660995906</v>
      </c>
      <c r="AE112" s="5">
        <v>723.6159407655299</v>
      </c>
      <c r="AF112" s="5"/>
      <c r="AG112" s="6"/>
    </row>
    <row r="113" spans="1:33">
      <c r="A113" t="str">
        <f t="shared" si="1"/>
        <v>PRW06000013Deaths</v>
      </c>
      <c r="B113" t="str">
        <f>VLOOKUP(D113, Lookups!B:D,3,FALSE)</f>
        <v>W06000013</v>
      </c>
      <c r="C113" s="3" t="s">
        <v>171</v>
      </c>
      <c r="D113" s="3" t="s">
        <v>53</v>
      </c>
      <c r="E113" s="3" t="s">
        <v>35</v>
      </c>
      <c r="F113" s="4" t="s">
        <v>31</v>
      </c>
      <c r="G113" s="5">
        <v>1480.1338529785762</v>
      </c>
      <c r="H113" s="5">
        <v>1467.2852487303287</v>
      </c>
      <c r="I113" s="5">
        <v>1468.9549495931215</v>
      </c>
      <c r="J113" s="5">
        <v>1470.0062173556917</v>
      </c>
      <c r="K113" s="5">
        <v>1475.0477980328665</v>
      </c>
      <c r="L113" s="5">
        <v>1479.854051735698</v>
      </c>
      <c r="M113" s="5">
        <v>1486.4673414182155</v>
      </c>
      <c r="N113" s="5">
        <v>1497.2819548630575</v>
      </c>
      <c r="O113" s="5">
        <v>1506.0124534101762</v>
      </c>
      <c r="P113" s="5">
        <v>1517.3287774913506</v>
      </c>
      <c r="Q113" s="5">
        <v>1530.9710393067146</v>
      </c>
      <c r="R113" s="5">
        <v>1542.8874133084937</v>
      </c>
      <c r="S113" s="5">
        <v>1559.2171925948207</v>
      </c>
      <c r="T113" s="5">
        <v>1576.1260517213564</v>
      </c>
      <c r="U113" s="5">
        <v>1593.9134590550727</v>
      </c>
      <c r="V113" s="5">
        <v>1610.4531127047121</v>
      </c>
      <c r="W113" s="5">
        <v>1627.2090289429377</v>
      </c>
      <c r="X113" s="5">
        <v>1646.3008170094874</v>
      </c>
      <c r="Y113" s="5">
        <v>1666.2193049193836</v>
      </c>
      <c r="Z113" s="5">
        <v>1685.1317183765968</v>
      </c>
      <c r="AA113" s="5">
        <v>1705.972214223176</v>
      </c>
      <c r="AB113" s="5">
        <v>1722.0914090326385</v>
      </c>
      <c r="AC113" s="5">
        <v>1741.9640344168527</v>
      </c>
      <c r="AD113" s="5">
        <v>1758.5106174725177</v>
      </c>
      <c r="AE113" s="5">
        <v>1773.3144750469669</v>
      </c>
      <c r="AF113" s="5"/>
      <c r="AG113" s="6"/>
    </row>
    <row r="114" spans="1:33">
      <c r="A114" t="str">
        <f t="shared" si="1"/>
        <v>PRW06000013Mig_InternalIN</v>
      </c>
      <c r="B114" t="str">
        <f>VLOOKUP(D114, Lookups!B:D,3,FALSE)</f>
        <v>W06000013</v>
      </c>
      <c r="C114" s="3" t="s">
        <v>171</v>
      </c>
      <c r="D114" s="3" t="s">
        <v>53</v>
      </c>
      <c r="E114" s="3" t="s">
        <v>36</v>
      </c>
      <c r="F114" s="4" t="s">
        <v>31</v>
      </c>
      <c r="G114" s="5">
        <v>3956.0977600000006</v>
      </c>
      <c r="H114" s="5">
        <v>3956.0977599999974</v>
      </c>
      <c r="I114" s="5">
        <v>3956.0977600000001</v>
      </c>
      <c r="J114" s="5">
        <v>3956.097760000001</v>
      </c>
      <c r="K114" s="5">
        <v>3956.097760000001</v>
      </c>
      <c r="L114" s="5">
        <v>3956.0977600000006</v>
      </c>
      <c r="M114" s="5">
        <v>3956.0977599999997</v>
      </c>
      <c r="N114" s="5">
        <v>3956.0977599999992</v>
      </c>
      <c r="O114" s="5">
        <v>3956.0977599999987</v>
      </c>
      <c r="P114" s="5">
        <v>3956.0977599999992</v>
      </c>
      <c r="Q114" s="5">
        <v>3956.0977600000006</v>
      </c>
      <c r="R114" s="5">
        <v>3956.0977599999992</v>
      </c>
      <c r="S114" s="5">
        <v>3956.0977599999978</v>
      </c>
      <c r="T114" s="5">
        <v>3956.0977599999987</v>
      </c>
      <c r="U114" s="5">
        <v>3956.0977599999992</v>
      </c>
      <c r="V114" s="5">
        <v>3956.0977600000001</v>
      </c>
      <c r="W114" s="5">
        <v>3956.0977600000006</v>
      </c>
      <c r="X114" s="5">
        <v>3956.0977599999978</v>
      </c>
      <c r="Y114" s="5">
        <v>3956.0977600000006</v>
      </c>
      <c r="Z114" s="5">
        <v>3956.0977600000006</v>
      </c>
      <c r="AA114" s="5">
        <v>3956.0977600000033</v>
      </c>
      <c r="AB114" s="5">
        <v>3956.0977600000001</v>
      </c>
      <c r="AC114" s="5">
        <v>3956.0977599999978</v>
      </c>
      <c r="AD114" s="5">
        <v>3956.0977600000001</v>
      </c>
      <c r="AE114" s="5">
        <v>3956.097760000001</v>
      </c>
      <c r="AF114" s="5"/>
      <c r="AG114" s="6"/>
    </row>
    <row r="115" spans="1:33">
      <c r="A115" t="str">
        <f t="shared" si="1"/>
        <v>PRW06000013Mig_InternalOut</v>
      </c>
      <c r="B115" t="str">
        <f>VLOOKUP(D115, Lookups!B:D,3,FALSE)</f>
        <v>W06000013</v>
      </c>
      <c r="C115" s="3" t="s">
        <v>171</v>
      </c>
      <c r="D115" s="3" t="s">
        <v>53</v>
      </c>
      <c r="E115" s="3" t="s">
        <v>37</v>
      </c>
      <c r="F115" s="4" t="s">
        <v>31</v>
      </c>
      <c r="G115" s="5">
        <v>3605.623520000001</v>
      </c>
      <c r="H115" s="5">
        <v>3605.623520000001</v>
      </c>
      <c r="I115" s="5">
        <v>3605.6235200000015</v>
      </c>
      <c r="J115" s="5">
        <v>3605.6235200000024</v>
      </c>
      <c r="K115" s="5">
        <v>3605.6235200000019</v>
      </c>
      <c r="L115" s="5">
        <v>3605.623520000001</v>
      </c>
      <c r="M115" s="5">
        <v>3605.6235199999996</v>
      </c>
      <c r="N115" s="5">
        <v>3605.6235199999983</v>
      </c>
      <c r="O115" s="5">
        <v>3605.6235199999996</v>
      </c>
      <c r="P115" s="5">
        <v>3605.6235199999983</v>
      </c>
      <c r="Q115" s="5">
        <v>3605.6235199999996</v>
      </c>
      <c r="R115" s="5">
        <v>3605.6235199999996</v>
      </c>
      <c r="S115" s="5">
        <v>3605.6235200000001</v>
      </c>
      <c r="T115" s="5">
        <v>3605.6235199999978</v>
      </c>
      <c r="U115" s="5">
        <v>3605.6235199999992</v>
      </c>
      <c r="V115" s="5">
        <v>3605.6235199999996</v>
      </c>
      <c r="W115" s="5">
        <v>3605.6235200000015</v>
      </c>
      <c r="X115" s="5">
        <v>3605.6235199999987</v>
      </c>
      <c r="Y115" s="5">
        <v>3605.6235199999996</v>
      </c>
      <c r="Z115" s="5">
        <v>3605.6235200000015</v>
      </c>
      <c r="AA115" s="5">
        <v>3605.6235200000024</v>
      </c>
      <c r="AB115" s="5">
        <v>3605.623520000001</v>
      </c>
      <c r="AC115" s="5">
        <v>3605.6235200000015</v>
      </c>
      <c r="AD115" s="5">
        <v>3605.623520000001</v>
      </c>
      <c r="AE115" s="5">
        <v>3605.6235199999978</v>
      </c>
      <c r="AF115" s="5"/>
      <c r="AG115" s="6"/>
    </row>
    <row r="116" spans="1:33">
      <c r="A116" t="str">
        <f t="shared" si="1"/>
        <v>PRW06000013Mig_OverseasIn</v>
      </c>
      <c r="B116" t="str">
        <f>VLOOKUP(D116, Lookups!B:D,3,FALSE)</f>
        <v>W06000013</v>
      </c>
      <c r="C116" s="3" t="s">
        <v>171</v>
      </c>
      <c r="D116" s="3" t="s">
        <v>53</v>
      </c>
      <c r="E116" s="3" t="s">
        <v>38</v>
      </c>
      <c r="F116" s="4" t="s">
        <v>31</v>
      </c>
      <c r="G116" s="5">
        <v>249.79999999999998</v>
      </c>
      <c r="H116" s="5">
        <v>249.79999999999998</v>
      </c>
      <c r="I116" s="5">
        <v>249.79999999999998</v>
      </c>
      <c r="J116" s="5">
        <v>249.79999999999998</v>
      </c>
      <c r="K116" s="5">
        <v>249.79999999999998</v>
      </c>
      <c r="L116" s="5">
        <v>249.79999999999998</v>
      </c>
      <c r="M116" s="5">
        <v>249.79999999999998</v>
      </c>
      <c r="N116" s="5">
        <v>249.79999999999998</v>
      </c>
      <c r="O116" s="5">
        <v>249.79999999999998</v>
      </c>
      <c r="P116" s="5">
        <v>249.79999999999998</v>
      </c>
      <c r="Q116" s="5">
        <v>249.79999999999998</v>
      </c>
      <c r="R116" s="5">
        <v>249.79999999999998</v>
      </c>
      <c r="S116" s="5">
        <v>249.79999999999998</v>
      </c>
      <c r="T116" s="5">
        <v>249.79999999999998</v>
      </c>
      <c r="U116" s="5">
        <v>249.79999999999998</v>
      </c>
      <c r="V116" s="5">
        <v>249.79999999999998</v>
      </c>
      <c r="W116" s="5">
        <v>249.79999999999998</v>
      </c>
      <c r="X116" s="5">
        <v>249.79999999999998</v>
      </c>
      <c r="Y116" s="5">
        <v>249.79999999999998</v>
      </c>
      <c r="Z116" s="5">
        <v>249.79999999999998</v>
      </c>
      <c r="AA116" s="5">
        <v>249.79999999999998</v>
      </c>
      <c r="AB116" s="5">
        <v>249.79999999999998</v>
      </c>
      <c r="AC116" s="5">
        <v>249.79999999999998</v>
      </c>
      <c r="AD116" s="5">
        <v>249.79999999999998</v>
      </c>
      <c r="AE116" s="5">
        <v>249.79999999999998</v>
      </c>
      <c r="AF116" s="5"/>
      <c r="AG116" s="6"/>
    </row>
    <row r="117" spans="1:33">
      <c r="A117" t="str">
        <f t="shared" si="1"/>
        <v>PRW06000013Mig_OverseasOut</v>
      </c>
      <c r="B117" t="str">
        <f>VLOOKUP(D117, Lookups!B:D,3,FALSE)</f>
        <v>W06000013</v>
      </c>
      <c r="C117" s="3" t="s">
        <v>171</v>
      </c>
      <c r="D117" s="3" t="s">
        <v>53</v>
      </c>
      <c r="E117" s="3" t="s">
        <v>39</v>
      </c>
      <c r="F117" s="4" t="s">
        <v>31</v>
      </c>
      <c r="G117" s="5">
        <v>236.79999999999995</v>
      </c>
      <c r="H117" s="5">
        <v>236.80000000000004</v>
      </c>
      <c r="I117" s="5">
        <v>236.79999999999995</v>
      </c>
      <c r="J117" s="5">
        <v>236.80000000000004</v>
      </c>
      <c r="K117" s="5">
        <v>236.80000000000007</v>
      </c>
      <c r="L117" s="5">
        <v>236.79999999999993</v>
      </c>
      <c r="M117" s="5">
        <v>236.80000000000004</v>
      </c>
      <c r="N117" s="5">
        <v>236.80000000000013</v>
      </c>
      <c r="O117" s="5">
        <v>236.79999999999998</v>
      </c>
      <c r="P117" s="5">
        <v>236.79999999999995</v>
      </c>
      <c r="Q117" s="5">
        <v>236.79999999999995</v>
      </c>
      <c r="R117" s="5">
        <v>236.80000000000007</v>
      </c>
      <c r="S117" s="5">
        <v>236.8</v>
      </c>
      <c r="T117" s="5">
        <v>236.79999999999998</v>
      </c>
      <c r="U117" s="5">
        <v>236.79999999999995</v>
      </c>
      <c r="V117" s="5">
        <v>236.80000000000013</v>
      </c>
      <c r="W117" s="5">
        <v>236.79999999999995</v>
      </c>
      <c r="X117" s="5">
        <v>236.79999999999995</v>
      </c>
      <c r="Y117" s="5">
        <v>236.8</v>
      </c>
      <c r="Z117" s="5">
        <v>236.80000000000004</v>
      </c>
      <c r="AA117" s="5">
        <v>236.80000000000007</v>
      </c>
      <c r="AB117" s="5">
        <v>236.8000000000001</v>
      </c>
      <c r="AC117" s="5">
        <v>236.80000000000021</v>
      </c>
      <c r="AD117" s="5">
        <v>236.79999999999993</v>
      </c>
      <c r="AE117" s="5">
        <v>236.79999999999998</v>
      </c>
      <c r="AF117" s="5"/>
      <c r="AG117" s="6"/>
    </row>
    <row r="118" spans="1:33">
      <c r="A118" t="str">
        <f t="shared" si="1"/>
        <v>PRW06000013Constraint</v>
      </c>
      <c r="B118" t="str">
        <f>VLOOKUP(D118, Lookups!B:D,3,FALSE)</f>
        <v>W06000013</v>
      </c>
      <c r="C118" s="3" t="s">
        <v>171</v>
      </c>
      <c r="D118" s="3" t="s">
        <v>53</v>
      </c>
      <c r="E118" s="3" t="s">
        <v>40</v>
      </c>
      <c r="F118" s="4" t="s">
        <v>31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6"/>
    </row>
    <row r="119" spans="1:33">
      <c r="A119" t="str">
        <f t="shared" si="1"/>
        <v>PRW06000014StartPop</v>
      </c>
      <c r="B119" t="str">
        <f>VLOOKUP(D119, Lookups!B:D,3,FALSE)</f>
        <v>W06000014</v>
      </c>
      <c r="C119" s="3" t="s">
        <v>171</v>
      </c>
      <c r="D119" s="3" t="s">
        <v>54</v>
      </c>
      <c r="E119" s="3" t="s">
        <v>30</v>
      </c>
      <c r="F119" s="4" t="s">
        <v>31</v>
      </c>
      <c r="G119" s="5">
        <v>127685</v>
      </c>
      <c r="H119" s="5">
        <v>127833.13822326482</v>
      </c>
      <c r="I119" s="5">
        <v>127984.76190764637</v>
      </c>
      <c r="J119" s="5">
        <v>128133.465674812</v>
      </c>
      <c r="K119" s="5">
        <v>128280.010704546</v>
      </c>
      <c r="L119" s="5">
        <v>128423.83972726981</v>
      </c>
      <c r="M119" s="5">
        <v>128565.05289810922</v>
      </c>
      <c r="N119" s="5">
        <v>128702.18496041103</v>
      </c>
      <c r="O119" s="5">
        <v>128835.56212090274</v>
      </c>
      <c r="P119" s="5">
        <v>128958.15779626416</v>
      </c>
      <c r="Q119" s="5">
        <v>129067.36368636767</v>
      </c>
      <c r="R119" s="5">
        <v>129163.188900604</v>
      </c>
      <c r="S119" s="5">
        <v>129240.19813205305</v>
      </c>
      <c r="T119" s="5">
        <v>129294.50268492951</v>
      </c>
      <c r="U119" s="5">
        <v>129324.62438298779</v>
      </c>
      <c r="V119" s="5">
        <v>129330.80968092835</v>
      </c>
      <c r="W119" s="5">
        <v>129314.40964652332</v>
      </c>
      <c r="X119" s="5">
        <v>129273.96653481109</v>
      </c>
      <c r="Y119" s="5">
        <v>129208.68010070818</v>
      </c>
      <c r="Z119" s="5">
        <v>129119.49242620952</v>
      </c>
      <c r="AA119" s="5">
        <v>129005.88352256431</v>
      </c>
      <c r="AB119" s="5">
        <v>128870.64216749714</v>
      </c>
      <c r="AC119" s="5">
        <v>128715.1199749411</v>
      </c>
      <c r="AD119" s="5">
        <v>128538.7003485912</v>
      </c>
      <c r="AE119" s="5">
        <v>128343.84064046152</v>
      </c>
      <c r="AF119" s="5">
        <v>128135.20349139531</v>
      </c>
      <c r="AG119" s="6"/>
    </row>
    <row r="120" spans="1:33">
      <c r="A120" t="str">
        <f t="shared" si="1"/>
        <v>PRW06000014Births</v>
      </c>
      <c r="B120" t="str">
        <f>VLOOKUP(D120, Lookups!B:D,3,FALSE)</f>
        <v>W06000014</v>
      </c>
      <c r="C120" s="3" t="s">
        <v>171</v>
      </c>
      <c r="D120" s="3" t="s">
        <v>54</v>
      </c>
      <c r="E120" s="3" t="s">
        <v>34</v>
      </c>
      <c r="F120" s="4" t="s">
        <v>32</v>
      </c>
      <c r="G120" s="5">
        <v>669.15071835613605</v>
      </c>
      <c r="H120" s="5">
        <v>664.61117813194096</v>
      </c>
      <c r="I120" s="5">
        <v>662.50301940441977</v>
      </c>
      <c r="J120" s="5">
        <v>661.35008041456319</v>
      </c>
      <c r="K120" s="5">
        <v>661.87232955151171</v>
      </c>
      <c r="L120" s="5">
        <v>662.63325486279507</v>
      </c>
      <c r="M120" s="5">
        <v>662.99005035400296</v>
      </c>
      <c r="N120" s="5">
        <v>663.96669462047328</v>
      </c>
      <c r="O120" s="5">
        <v>663.08852037690292</v>
      </c>
      <c r="P120" s="5">
        <v>660.51924633795579</v>
      </c>
      <c r="Q120" s="5">
        <v>657.51245708517501</v>
      </c>
      <c r="R120" s="5">
        <v>653.51988750138639</v>
      </c>
      <c r="S120" s="5">
        <v>649.25717670871848</v>
      </c>
      <c r="T120" s="5">
        <v>645.21050871681155</v>
      </c>
      <c r="U120" s="5">
        <v>641.05234166368041</v>
      </c>
      <c r="V120" s="5">
        <v>636.85128119566059</v>
      </c>
      <c r="W120" s="5">
        <v>633.36478013730107</v>
      </c>
      <c r="X120" s="5">
        <v>630.08028110379144</v>
      </c>
      <c r="Y120" s="5">
        <v>626.71981467185674</v>
      </c>
      <c r="Z120" s="5">
        <v>623.46286420909212</v>
      </c>
      <c r="AA120" s="5">
        <v>620.52941667421806</v>
      </c>
      <c r="AB120" s="5">
        <v>618.33510732071318</v>
      </c>
      <c r="AC120" s="5">
        <v>617.22754263255979</v>
      </c>
      <c r="AD120" s="5">
        <v>616.67203609221417</v>
      </c>
      <c r="AE120" s="5">
        <v>616.31562530628776</v>
      </c>
      <c r="AF120" s="5"/>
      <c r="AG120" s="6"/>
    </row>
    <row r="121" spans="1:33">
      <c r="A121" t="str">
        <f t="shared" si="1"/>
        <v>PRW06000014Births</v>
      </c>
      <c r="B121" t="str">
        <f>VLOOKUP(D121, Lookups!B:D,3,FALSE)</f>
        <v>W06000014</v>
      </c>
      <c r="C121" s="3" t="s">
        <v>171</v>
      </c>
      <c r="D121" s="3" t="s">
        <v>54</v>
      </c>
      <c r="E121" s="3" t="s">
        <v>34</v>
      </c>
      <c r="F121" s="4" t="s">
        <v>33</v>
      </c>
      <c r="G121" s="5">
        <v>637.28642809907137</v>
      </c>
      <c r="H121" s="5">
        <v>632.96305625573473</v>
      </c>
      <c r="I121" s="5">
        <v>630.95528594558959</v>
      </c>
      <c r="J121" s="5">
        <v>629.85724876128086</v>
      </c>
      <c r="K121" s="5">
        <v>630.35462891486009</v>
      </c>
      <c r="L121" s="5">
        <v>631.07931972124425</v>
      </c>
      <c r="M121" s="5">
        <v>631.41912496678333</v>
      </c>
      <c r="N121" s="5">
        <v>632.34926240671814</v>
      </c>
      <c r="O121" s="5">
        <v>631.51290594533918</v>
      </c>
      <c r="P121" s="5">
        <v>629.0659781752986</v>
      </c>
      <c r="Q121" s="5">
        <v>626.20236922982997</v>
      </c>
      <c r="R121" s="5">
        <v>622.39992183017648</v>
      </c>
      <c r="S121" s="5">
        <v>618.34019707675714</v>
      </c>
      <c r="T121" s="5">
        <v>614.48622738125914</v>
      </c>
      <c r="U121" s="5">
        <v>610.52606809870008</v>
      </c>
      <c r="V121" s="5">
        <v>606.52505794291676</v>
      </c>
      <c r="W121" s="5">
        <v>603.2045805899163</v>
      </c>
      <c r="X121" s="5">
        <v>600.07648612668027</v>
      </c>
      <c r="Y121" s="5">
        <v>596.87604175681452</v>
      </c>
      <c r="Z121" s="5">
        <v>593.7741840288428</v>
      </c>
      <c r="AA121" s="5">
        <v>590.98042434177478</v>
      </c>
      <c r="AB121" s="5">
        <v>588.89060581258764</v>
      </c>
      <c r="AC121" s="5">
        <v>587.83578225096028</v>
      </c>
      <c r="AD121" s="5">
        <v>587.30672837838551</v>
      </c>
      <c r="AE121" s="5">
        <v>586.96728951884575</v>
      </c>
      <c r="AF121" s="5"/>
      <c r="AG121" s="6"/>
    </row>
    <row r="122" spans="1:33">
      <c r="A122" t="str">
        <f t="shared" ref="A122:A185" si="2">C122&amp;B122&amp;E122</f>
        <v>PRW06000014Deaths</v>
      </c>
      <c r="B122" t="str">
        <f>VLOOKUP(D122, Lookups!B:D,3,FALSE)</f>
        <v>W06000014</v>
      </c>
      <c r="C122" s="3" t="s">
        <v>171</v>
      </c>
      <c r="D122" s="3" t="s">
        <v>54</v>
      </c>
      <c r="E122" s="3" t="s">
        <v>35</v>
      </c>
      <c r="F122" s="4" t="s">
        <v>31</v>
      </c>
      <c r="G122" s="5">
        <v>1222.3732031904535</v>
      </c>
      <c r="H122" s="5">
        <v>1210.024830006005</v>
      </c>
      <c r="I122" s="5">
        <v>1208.8288181844146</v>
      </c>
      <c r="J122" s="5">
        <v>1208.7365794419547</v>
      </c>
      <c r="K122" s="5">
        <v>1212.4722157424767</v>
      </c>
      <c r="L122" s="5">
        <v>1216.5736837446261</v>
      </c>
      <c r="M122" s="5">
        <v>1221.3513930189924</v>
      </c>
      <c r="N122" s="5">
        <v>1227.0130765353854</v>
      </c>
      <c r="O122" s="5">
        <v>1236.0800309608801</v>
      </c>
      <c r="P122" s="5">
        <v>1244.4536144097654</v>
      </c>
      <c r="Q122" s="5">
        <v>1251.9638920787345</v>
      </c>
      <c r="R122" s="5">
        <v>1262.9848578824849</v>
      </c>
      <c r="S122" s="5">
        <v>1277.3671009090531</v>
      </c>
      <c r="T122" s="5">
        <v>1293.6493180397995</v>
      </c>
      <c r="U122" s="5">
        <v>1309.4673918217397</v>
      </c>
      <c r="V122" s="5">
        <v>1323.8506535436161</v>
      </c>
      <c r="W122" s="5">
        <v>1341.0867524393948</v>
      </c>
      <c r="X122" s="5">
        <v>1359.5174813334108</v>
      </c>
      <c r="Y122" s="5">
        <v>1376.8578109273969</v>
      </c>
      <c r="Z122" s="5">
        <v>1394.9202318829937</v>
      </c>
      <c r="AA122" s="5">
        <v>1410.8254760832419</v>
      </c>
      <c r="AB122" s="5">
        <v>1426.8221856893463</v>
      </c>
      <c r="AC122" s="5">
        <v>1445.5572312334698</v>
      </c>
      <c r="AD122" s="5">
        <v>1462.9127526002528</v>
      </c>
      <c r="AE122" s="5">
        <v>1475.9943438913429</v>
      </c>
      <c r="AF122" s="5"/>
      <c r="AG122" s="6"/>
    </row>
    <row r="123" spans="1:33">
      <c r="A123" t="str">
        <f t="shared" si="2"/>
        <v>PRW06000014Mig_InternalIN</v>
      </c>
      <c r="B123" t="str">
        <f>VLOOKUP(D123, Lookups!B:D,3,FALSE)</f>
        <v>W06000014</v>
      </c>
      <c r="C123" s="3" t="s">
        <v>171</v>
      </c>
      <c r="D123" s="3" t="s">
        <v>54</v>
      </c>
      <c r="E123" s="3" t="s">
        <v>36</v>
      </c>
      <c r="F123" s="4" t="s">
        <v>31</v>
      </c>
      <c r="G123" s="5">
        <v>4744.4205200000051</v>
      </c>
      <c r="H123" s="5">
        <v>4744.4205200000042</v>
      </c>
      <c r="I123" s="5">
        <v>4744.4205199999988</v>
      </c>
      <c r="J123" s="5">
        <v>4744.4205200000015</v>
      </c>
      <c r="K123" s="5">
        <v>4744.4205199999997</v>
      </c>
      <c r="L123" s="5">
        <v>4744.4205199999969</v>
      </c>
      <c r="M123" s="5">
        <v>4744.4205200000015</v>
      </c>
      <c r="N123" s="5">
        <v>4744.4205199999997</v>
      </c>
      <c r="O123" s="5">
        <v>4744.420519999996</v>
      </c>
      <c r="P123" s="5">
        <v>4744.4205200000015</v>
      </c>
      <c r="Q123" s="5">
        <v>4744.4205200000042</v>
      </c>
      <c r="R123" s="5">
        <v>4744.4205200000015</v>
      </c>
      <c r="S123" s="5">
        <v>4744.4205199999979</v>
      </c>
      <c r="T123" s="5">
        <v>4744.4205200000015</v>
      </c>
      <c r="U123" s="5">
        <v>4744.4205199999988</v>
      </c>
      <c r="V123" s="5">
        <v>4744.4205200000006</v>
      </c>
      <c r="W123" s="5">
        <v>4744.4205200000015</v>
      </c>
      <c r="X123" s="5">
        <v>4744.4205199999997</v>
      </c>
      <c r="Y123" s="5">
        <v>4744.4205199999997</v>
      </c>
      <c r="Z123" s="5">
        <v>4744.4205200000015</v>
      </c>
      <c r="AA123" s="5">
        <v>4744.4205199999997</v>
      </c>
      <c r="AB123" s="5">
        <v>4744.4205199999997</v>
      </c>
      <c r="AC123" s="5">
        <v>4744.4205200000015</v>
      </c>
      <c r="AD123" s="5">
        <v>4744.4205200000024</v>
      </c>
      <c r="AE123" s="5">
        <v>4744.4205200000006</v>
      </c>
      <c r="AF123" s="5"/>
      <c r="AG123" s="6"/>
    </row>
    <row r="124" spans="1:33">
      <c r="A124" t="str">
        <f t="shared" si="2"/>
        <v>PRW06000014Mig_InternalOut</v>
      </c>
      <c r="B124" t="str">
        <f>VLOOKUP(D124, Lookups!B:D,3,FALSE)</f>
        <v>W06000014</v>
      </c>
      <c r="C124" s="3" t="s">
        <v>171</v>
      </c>
      <c r="D124" s="3" t="s">
        <v>54</v>
      </c>
      <c r="E124" s="3" t="s">
        <v>37</v>
      </c>
      <c r="F124" s="4" t="s">
        <v>31</v>
      </c>
      <c r="G124" s="5">
        <v>4607.3462399999989</v>
      </c>
      <c r="H124" s="5">
        <v>4607.3462399999999</v>
      </c>
      <c r="I124" s="5">
        <v>4607.3462399999962</v>
      </c>
      <c r="J124" s="5">
        <v>4607.3462400000008</v>
      </c>
      <c r="K124" s="5">
        <v>4607.3462400000008</v>
      </c>
      <c r="L124" s="5">
        <v>4607.3462400000008</v>
      </c>
      <c r="M124" s="5">
        <v>4607.346239999998</v>
      </c>
      <c r="N124" s="5">
        <v>4607.3462399999989</v>
      </c>
      <c r="O124" s="5">
        <v>4607.346239999998</v>
      </c>
      <c r="P124" s="5">
        <v>4607.3462399999971</v>
      </c>
      <c r="Q124" s="5">
        <v>4607.3462400000026</v>
      </c>
      <c r="R124" s="5">
        <v>4607.346239999998</v>
      </c>
      <c r="S124" s="5">
        <v>4607.3462399999989</v>
      </c>
      <c r="T124" s="5">
        <v>4607.3462400000008</v>
      </c>
      <c r="U124" s="5">
        <v>4607.3462399999999</v>
      </c>
      <c r="V124" s="5">
        <v>4607.346239999998</v>
      </c>
      <c r="W124" s="5">
        <v>4607.3462400000008</v>
      </c>
      <c r="X124" s="5">
        <v>4607.3462399999953</v>
      </c>
      <c r="Y124" s="5">
        <v>4607.3462400000017</v>
      </c>
      <c r="Z124" s="5">
        <v>4607.3462400000017</v>
      </c>
      <c r="AA124" s="5">
        <v>4607.3462399999989</v>
      </c>
      <c r="AB124" s="5">
        <v>4607.3462400000008</v>
      </c>
      <c r="AC124" s="5">
        <v>4607.3462399999999</v>
      </c>
      <c r="AD124" s="5">
        <v>4607.3462399999989</v>
      </c>
      <c r="AE124" s="5">
        <v>4607.3462400000008</v>
      </c>
      <c r="AF124" s="5"/>
      <c r="AG124" s="6"/>
    </row>
    <row r="125" spans="1:33">
      <c r="A125" t="str">
        <f t="shared" si="2"/>
        <v>PRW06000014Mig_OverseasIn</v>
      </c>
      <c r="B125" t="str">
        <f>VLOOKUP(D125, Lookups!B:D,3,FALSE)</f>
        <v>W06000014</v>
      </c>
      <c r="C125" s="3" t="s">
        <v>171</v>
      </c>
      <c r="D125" s="3" t="s">
        <v>54</v>
      </c>
      <c r="E125" s="3" t="s">
        <v>38</v>
      </c>
      <c r="F125" s="4" t="s">
        <v>31</v>
      </c>
      <c r="G125" s="5">
        <v>241.39999999999989</v>
      </c>
      <c r="H125" s="5">
        <v>241.39999999999989</v>
      </c>
      <c r="I125" s="5">
        <v>241.39999999999989</v>
      </c>
      <c r="J125" s="5">
        <v>241.39999999999989</v>
      </c>
      <c r="K125" s="5">
        <v>241.39999999999989</v>
      </c>
      <c r="L125" s="5">
        <v>241.39999999999989</v>
      </c>
      <c r="M125" s="5">
        <v>241.39999999999989</v>
      </c>
      <c r="N125" s="5">
        <v>241.39999999999989</v>
      </c>
      <c r="O125" s="5">
        <v>241.39999999999989</v>
      </c>
      <c r="P125" s="5">
        <v>241.39999999999989</v>
      </c>
      <c r="Q125" s="5">
        <v>241.39999999999989</v>
      </c>
      <c r="R125" s="5">
        <v>241.39999999999989</v>
      </c>
      <c r="S125" s="5">
        <v>241.39999999999989</v>
      </c>
      <c r="T125" s="5">
        <v>241.39999999999989</v>
      </c>
      <c r="U125" s="5">
        <v>241.39999999999989</v>
      </c>
      <c r="V125" s="5">
        <v>241.39999999999989</v>
      </c>
      <c r="W125" s="5">
        <v>241.39999999999989</v>
      </c>
      <c r="X125" s="5">
        <v>241.39999999999989</v>
      </c>
      <c r="Y125" s="5">
        <v>241.39999999999989</v>
      </c>
      <c r="Z125" s="5">
        <v>241.39999999999989</v>
      </c>
      <c r="AA125" s="5">
        <v>241.39999999999989</v>
      </c>
      <c r="AB125" s="5">
        <v>241.39999999999989</v>
      </c>
      <c r="AC125" s="5">
        <v>241.39999999999989</v>
      </c>
      <c r="AD125" s="5">
        <v>241.39999999999989</v>
      </c>
      <c r="AE125" s="5">
        <v>241.39999999999989</v>
      </c>
      <c r="AF125" s="5"/>
      <c r="AG125" s="6"/>
    </row>
    <row r="126" spans="1:33">
      <c r="A126" t="str">
        <f t="shared" si="2"/>
        <v>PRW06000014Mig_OverseasOut</v>
      </c>
      <c r="B126" t="str">
        <f>VLOOKUP(D126, Lookups!B:D,3,FALSE)</f>
        <v>W06000014</v>
      </c>
      <c r="C126" s="3" t="s">
        <v>171</v>
      </c>
      <c r="D126" s="3" t="s">
        <v>54</v>
      </c>
      <c r="E126" s="3" t="s">
        <v>39</v>
      </c>
      <c r="F126" s="4" t="s">
        <v>31</v>
      </c>
      <c r="G126" s="5">
        <v>314.4000000000002</v>
      </c>
      <c r="H126" s="5">
        <v>314.39999999999986</v>
      </c>
      <c r="I126" s="5">
        <v>314.39999999999986</v>
      </c>
      <c r="J126" s="5">
        <v>314.4000000000002</v>
      </c>
      <c r="K126" s="5">
        <v>314.39999999999992</v>
      </c>
      <c r="L126" s="5">
        <v>314.40000000000015</v>
      </c>
      <c r="M126" s="5">
        <v>314.40000000000003</v>
      </c>
      <c r="N126" s="5">
        <v>314.40000000000003</v>
      </c>
      <c r="O126" s="5">
        <v>314.39999999999998</v>
      </c>
      <c r="P126" s="5">
        <v>314.40000000000009</v>
      </c>
      <c r="Q126" s="5">
        <v>314.40000000000015</v>
      </c>
      <c r="R126" s="5">
        <v>314.40000000000026</v>
      </c>
      <c r="S126" s="5">
        <v>314.40000000000009</v>
      </c>
      <c r="T126" s="5">
        <v>314.40000000000003</v>
      </c>
      <c r="U126" s="5">
        <v>314.40000000000003</v>
      </c>
      <c r="V126" s="5">
        <v>314.39999999999986</v>
      </c>
      <c r="W126" s="5">
        <v>314.39999999999992</v>
      </c>
      <c r="X126" s="5">
        <v>314.40000000000003</v>
      </c>
      <c r="Y126" s="5">
        <v>314.40000000000009</v>
      </c>
      <c r="Z126" s="5">
        <v>314.40000000000003</v>
      </c>
      <c r="AA126" s="5">
        <v>314.40000000000003</v>
      </c>
      <c r="AB126" s="5">
        <v>314.40000000000009</v>
      </c>
      <c r="AC126" s="5">
        <v>314.40000000000003</v>
      </c>
      <c r="AD126" s="5">
        <v>314.39999999999992</v>
      </c>
      <c r="AE126" s="5">
        <v>314.4000000000002</v>
      </c>
      <c r="AF126" s="5"/>
      <c r="AG126" s="6"/>
    </row>
    <row r="127" spans="1:33">
      <c r="A127" t="str">
        <f t="shared" si="2"/>
        <v>PRW06000014Constraint</v>
      </c>
      <c r="B127" t="str">
        <f>VLOOKUP(D127, Lookups!B:D,3,FALSE)</f>
        <v>W06000014</v>
      </c>
      <c r="C127" s="3" t="s">
        <v>171</v>
      </c>
      <c r="D127" s="3" t="s">
        <v>54</v>
      </c>
      <c r="E127" s="3" t="s">
        <v>40</v>
      </c>
      <c r="F127" s="4" t="s">
        <v>31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6"/>
    </row>
    <row r="128" spans="1:33">
      <c r="A128" t="str">
        <f t="shared" si="2"/>
        <v>PRW06000016StartPop</v>
      </c>
      <c r="B128" t="str">
        <f>VLOOKUP(D128, Lookups!B:D,3,FALSE)</f>
        <v>W06000016</v>
      </c>
      <c r="C128" s="3" t="s">
        <v>171</v>
      </c>
      <c r="D128" s="3" t="s">
        <v>55</v>
      </c>
      <c r="E128" s="3" t="s">
        <v>30</v>
      </c>
      <c r="F128" s="4" t="s">
        <v>31</v>
      </c>
      <c r="G128" s="5">
        <v>236888</v>
      </c>
      <c r="H128" s="5">
        <v>237239.64308234162</v>
      </c>
      <c r="I128" s="5">
        <v>237626.26241778731</v>
      </c>
      <c r="J128" s="5">
        <v>238041.52757225133</v>
      </c>
      <c r="K128" s="5">
        <v>238481.94461661181</v>
      </c>
      <c r="L128" s="5">
        <v>238944.7829019654</v>
      </c>
      <c r="M128" s="5">
        <v>239431.16160623674</v>
      </c>
      <c r="N128" s="5">
        <v>239935.51119872625</v>
      </c>
      <c r="O128" s="5">
        <v>240454.99425723631</v>
      </c>
      <c r="P128" s="5">
        <v>240976.94668751655</v>
      </c>
      <c r="Q128" s="5">
        <v>241486.47731246756</v>
      </c>
      <c r="R128" s="5">
        <v>241977.42919546802</v>
      </c>
      <c r="S128" s="5">
        <v>242441.42794717717</v>
      </c>
      <c r="T128" s="5">
        <v>242877.65869802638</v>
      </c>
      <c r="U128" s="5">
        <v>243289.05293830612</v>
      </c>
      <c r="V128" s="5">
        <v>243674.4612582768</v>
      </c>
      <c r="W128" s="5">
        <v>244037.48446871285</v>
      </c>
      <c r="X128" s="5">
        <v>244379.41034171262</v>
      </c>
      <c r="Y128" s="5">
        <v>244700.86179332083</v>
      </c>
      <c r="Z128" s="5">
        <v>245003.29293481057</v>
      </c>
      <c r="AA128" s="5">
        <v>245290.2374291904</v>
      </c>
      <c r="AB128" s="5">
        <v>245561.04181227484</v>
      </c>
      <c r="AC128" s="5">
        <v>245811.61156699041</v>
      </c>
      <c r="AD128" s="5">
        <v>246044.94657401467</v>
      </c>
      <c r="AE128" s="5">
        <v>246266.92765242982</v>
      </c>
      <c r="AF128" s="5">
        <v>246480.81415756774</v>
      </c>
      <c r="AG128" s="6"/>
    </row>
    <row r="129" spans="1:33">
      <c r="A129" t="str">
        <f t="shared" si="2"/>
        <v>PRW06000016Births</v>
      </c>
      <c r="B129" t="str">
        <f>VLOOKUP(D129, Lookups!B:D,3,FALSE)</f>
        <v>W06000016</v>
      </c>
      <c r="C129" s="3" t="s">
        <v>171</v>
      </c>
      <c r="D129" s="3" t="s">
        <v>55</v>
      </c>
      <c r="E129" s="3" t="s">
        <v>34</v>
      </c>
      <c r="F129" s="4" t="s">
        <v>32</v>
      </c>
      <c r="G129" s="5">
        <v>1433.3150897727621</v>
      </c>
      <c r="H129" s="5">
        <v>1433.74507623248</v>
      </c>
      <c r="I129" s="5">
        <v>1439.6786400032918</v>
      </c>
      <c r="J129" s="5">
        <v>1443.8442634488051</v>
      </c>
      <c r="K129" s="5">
        <v>1450.2102163798818</v>
      </c>
      <c r="L129" s="5">
        <v>1458.3881070924501</v>
      </c>
      <c r="M129" s="5">
        <v>1465.4050961112894</v>
      </c>
      <c r="N129" s="5">
        <v>1473.1924636360613</v>
      </c>
      <c r="O129" s="5">
        <v>1475.8951884499043</v>
      </c>
      <c r="P129" s="5">
        <v>1472.9279212943352</v>
      </c>
      <c r="Q129" s="5">
        <v>1467.8387217577322</v>
      </c>
      <c r="R129" s="5">
        <v>1460.5611099356925</v>
      </c>
      <c r="S129" s="5">
        <v>1452.6685545873834</v>
      </c>
      <c r="T129" s="5">
        <v>1446.5220161779721</v>
      </c>
      <c r="U129" s="5">
        <v>1441.8698812409925</v>
      </c>
      <c r="V129" s="5">
        <v>1438.1481243002142</v>
      </c>
      <c r="W129" s="5">
        <v>1436.5764341722916</v>
      </c>
      <c r="X129" s="5">
        <v>1435.9738797060286</v>
      </c>
      <c r="Y129" s="5">
        <v>1435.9514493556785</v>
      </c>
      <c r="Z129" s="5">
        <v>1436.3102798350415</v>
      </c>
      <c r="AA129" s="5">
        <v>1437.2178540331258</v>
      </c>
      <c r="AB129" s="5">
        <v>1438.7664900645414</v>
      </c>
      <c r="AC129" s="5">
        <v>1441.0662727886181</v>
      </c>
      <c r="AD129" s="5">
        <v>1443.5785556476874</v>
      </c>
      <c r="AE129" s="5">
        <v>1445.91509816039</v>
      </c>
      <c r="AF129" s="5"/>
      <c r="AG129" s="6"/>
    </row>
    <row r="130" spans="1:33">
      <c r="A130" t="str">
        <f t="shared" si="2"/>
        <v>PRW06000016Births</v>
      </c>
      <c r="B130" t="str">
        <f>VLOOKUP(D130, Lookups!B:D,3,FALSE)</f>
        <v>W06000016</v>
      </c>
      <c r="C130" s="3" t="s">
        <v>171</v>
      </c>
      <c r="D130" s="3" t="s">
        <v>55</v>
      </c>
      <c r="E130" s="3" t="s">
        <v>34</v>
      </c>
      <c r="F130" s="4" t="s">
        <v>33</v>
      </c>
      <c r="G130" s="5">
        <v>1365.0620538012117</v>
      </c>
      <c r="H130" s="5">
        <v>1365.471564734291</v>
      </c>
      <c r="I130" s="5">
        <v>1371.1225781123953</v>
      </c>
      <c r="J130" s="5">
        <v>1375.0898387213633</v>
      </c>
      <c r="K130" s="5">
        <v>1381.1526513188883</v>
      </c>
      <c r="L130" s="5">
        <v>1388.9411190267322</v>
      </c>
      <c r="M130" s="5">
        <v>1395.6239660224169</v>
      </c>
      <c r="N130" s="5">
        <v>1403.0405068674277</v>
      </c>
      <c r="O130" s="5">
        <v>1405.6145306194758</v>
      </c>
      <c r="P130" s="5">
        <v>1402.7885617683419</v>
      </c>
      <c r="Q130" s="5">
        <v>1397.9417048412017</v>
      </c>
      <c r="R130" s="5">
        <v>1391.0106456404387</v>
      </c>
      <c r="S130" s="5">
        <v>1383.4939259112059</v>
      </c>
      <c r="T130" s="5">
        <v>1377.6400795345176</v>
      </c>
      <c r="U130" s="5">
        <v>1373.2094746263949</v>
      </c>
      <c r="V130" s="5">
        <v>1369.6649440416138</v>
      </c>
      <c r="W130" s="5">
        <v>1368.1680962310593</v>
      </c>
      <c r="X130" s="5">
        <v>1367.5942348079061</v>
      </c>
      <c r="Y130" s="5">
        <v>1367.572872568483</v>
      </c>
      <c r="Z130" s="5">
        <v>1367.9146158980695</v>
      </c>
      <c r="AA130" s="5">
        <v>1368.7789723174319</v>
      </c>
      <c r="AB130" s="5">
        <v>1370.2538638445767</v>
      </c>
      <c r="AC130" s="5">
        <v>1372.4441332075558</v>
      </c>
      <c r="AD130" s="5">
        <v>1374.8367836609004</v>
      </c>
      <c r="AE130" s="5">
        <v>1377.0620623480099</v>
      </c>
      <c r="AF130" s="5"/>
      <c r="AG130" s="6"/>
    </row>
    <row r="131" spans="1:33">
      <c r="A131" t="str">
        <f t="shared" si="2"/>
        <v>PRW06000016Deaths</v>
      </c>
      <c r="B131" t="str">
        <f>VLOOKUP(D131, Lookups!B:D,3,FALSE)</f>
        <v>W06000016</v>
      </c>
      <c r="C131" s="3" t="s">
        <v>171</v>
      </c>
      <c r="D131" s="3" t="s">
        <v>55</v>
      </c>
      <c r="E131" s="3" t="s">
        <v>35</v>
      </c>
      <c r="F131" s="4" t="s">
        <v>31</v>
      </c>
      <c r="G131" s="5">
        <v>2517.065441232337</v>
      </c>
      <c r="H131" s="5">
        <v>2482.9286855211722</v>
      </c>
      <c r="I131" s="5">
        <v>2465.8674436516635</v>
      </c>
      <c r="J131" s="5">
        <v>2448.8484378095968</v>
      </c>
      <c r="K131" s="5">
        <v>2438.8559623452234</v>
      </c>
      <c r="L131" s="5">
        <v>2431.2819018478071</v>
      </c>
      <c r="M131" s="5">
        <v>2427.0108496441535</v>
      </c>
      <c r="N131" s="5">
        <v>2427.0812919934656</v>
      </c>
      <c r="O131" s="5">
        <v>2429.8886687892423</v>
      </c>
      <c r="P131" s="5">
        <v>2436.5172381117395</v>
      </c>
      <c r="Q131" s="5">
        <v>2445.159923598208</v>
      </c>
      <c r="R131" s="5">
        <v>2457.9043838671787</v>
      </c>
      <c r="S131" s="5">
        <v>2470.2631096492037</v>
      </c>
      <c r="T131" s="5">
        <v>2483.0992354329042</v>
      </c>
      <c r="U131" s="5">
        <v>2500.0024158967458</v>
      </c>
      <c r="V131" s="5">
        <v>2515.1212379057624</v>
      </c>
      <c r="W131" s="5">
        <v>2533.1500374035304</v>
      </c>
      <c r="X131" s="5">
        <v>2552.4480429056821</v>
      </c>
      <c r="Y131" s="5">
        <v>2571.4245604344705</v>
      </c>
      <c r="Z131" s="5">
        <v>2587.6117813533133</v>
      </c>
      <c r="AA131" s="5">
        <v>2605.5238232661186</v>
      </c>
      <c r="AB131" s="5">
        <v>2628.7819791933507</v>
      </c>
      <c r="AC131" s="5">
        <v>2650.5067789720947</v>
      </c>
      <c r="AD131" s="5">
        <v>2666.7656408933171</v>
      </c>
      <c r="AE131" s="5">
        <v>2679.4220353705596</v>
      </c>
      <c r="AF131" s="5"/>
      <c r="AG131" s="6"/>
    </row>
    <row r="132" spans="1:33">
      <c r="A132" t="str">
        <f t="shared" si="2"/>
        <v>PRW06000016Mig_InternalIN</v>
      </c>
      <c r="B132" t="str">
        <f>VLOOKUP(D132, Lookups!B:D,3,FALSE)</f>
        <v>W06000016</v>
      </c>
      <c r="C132" s="3" t="s">
        <v>171</v>
      </c>
      <c r="D132" s="3" t="s">
        <v>55</v>
      </c>
      <c r="E132" s="3" t="s">
        <v>36</v>
      </c>
      <c r="F132" s="4" t="s">
        <v>31</v>
      </c>
      <c r="G132" s="5">
        <v>6265.9813399999994</v>
      </c>
      <c r="H132" s="5">
        <v>6265.9813400000012</v>
      </c>
      <c r="I132" s="5">
        <v>6265.9813400000003</v>
      </c>
      <c r="J132" s="5">
        <v>6265.9813399999994</v>
      </c>
      <c r="K132" s="5">
        <v>6265.9813400000039</v>
      </c>
      <c r="L132" s="5">
        <v>6265.9813400000021</v>
      </c>
      <c r="M132" s="5">
        <v>6265.9813400000003</v>
      </c>
      <c r="N132" s="5">
        <v>6265.9813399999975</v>
      </c>
      <c r="O132" s="5">
        <v>6265.9813400000012</v>
      </c>
      <c r="P132" s="5">
        <v>6265.9813399999957</v>
      </c>
      <c r="Q132" s="5">
        <v>6265.9813400000021</v>
      </c>
      <c r="R132" s="5">
        <v>6265.9813399999994</v>
      </c>
      <c r="S132" s="5">
        <v>6265.9813399999939</v>
      </c>
      <c r="T132" s="5">
        <v>6265.981340000003</v>
      </c>
      <c r="U132" s="5">
        <v>6265.9813400000021</v>
      </c>
      <c r="V132" s="5">
        <v>6265.9813399999994</v>
      </c>
      <c r="W132" s="5">
        <v>6265.9813399999966</v>
      </c>
      <c r="X132" s="5">
        <v>6265.9813400000003</v>
      </c>
      <c r="Y132" s="5">
        <v>6265.9813399999975</v>
      </c>
      <c r="Z132" s="5">
        <v>6265.9813400000003</v>
      </c>
      <c r="AA132" s="5">
        <v>6265.9813400000021</v>
      </c>
      <c r="AB132" s="5">
        <v>6265.981340000003</v>
      </c>
      <c r="AC132" s="5">
        <v>6265.9813400000021</v>
      </c>
      <c r="AD132" s="5">
        <v>6265.9813400000003</v>
      </c>
      <c r="AE132" s="5">
        <v>6265.9813400000003</v>
      </c>
      <c r="AF132" s="5"/>
      <c r="AG132" s="6"/>
    </row>
    <row r="133" spans="1:33">
      <c r="A133" t="str">
        <f t="shared" si="2"/>
        <v>PRW06000016Mig_InternalOut</v>
      </c>
      <c r="B133" t="str">
        <f>VLOOKUP(D133, Lookups!B:D,3,FALSE)</f>
        <v>W06000016</v>
      </c>
      <c r="C133" s="3" t="s">
        <v>171</v>
      </c>
      <c r="D133" s="3" t="s">
        <v>55</v>
      </c>
      <c r="E133" s="3" t="s">
        <v>37</v>
      </c>
      <c r="F133" s="4" t="s">
        <v>31</v>
      </c>
      <c r="G133" s="5">
        <v>6555.4499599999972</v>
      </c>
      <c r="H133" s="5">
        <v>6555.449959999999</v>
      </c>
      <c r="I133" s="5">
        <v>6555.4499599999981</v>
      </c>
      <c r="J133" s="5">
        <v>6555.4499599999972</v>
      </c>
      <c r="K133" s="5">
        <v>6555.4499599999999</v>
      </c>
      <c r="L133" s="5">
        <v>6555.4499600000017</v>
      </c>
      <c r="M133" s="5">
        <v>6555.4499599999999</v>
      </c>
      <c r="N133" s="5">
        <v>6555.4499600000017</v>
      </c>
      <c r="O133" s="5">
        <v>6555.449959999999</v>
      </c>
      <c r="P133" s="5">
        <v>6555.4499600000026</v>
      </c>
      <c r="Q133" s="5">
        <v>6555.4499599999999</v>
      </c>
      <c r="R133" s="5">
        <v>6555.449959999999</v>
      </c>
      <c r="S133" s="5">
        <v>6555.449959999999</v>
      </c>
      <c r="T133" s="5">
        <v>6555.449959999999</v>
      </c>
      <c r="U133" s="5">
        <v>6555.4499599999981</v>
      </c>
      <c r="V133" s="5">
        <v>6555.4499600000008</v>
      </c>
      <c r="W133" s="5">
        <v>6555.4499600000017</v>
      </c>
      <c r="X133" s="5">
        <v>6555.4499600000008</v>
      </c>
      <c r="Y133" s="5">
        <v>6555.449959999999</v>
      </c>
      <c r="Z133" s="5">
        <v>6555.4499600000036</v>
      </c>
      <c r="AA133" s="5">
        <v>6555.4499599999963</v>
      </c>
      <c r="AB133" s="5">
        <v>6555.4499600000008</v>
      </c>
      <c r="AC133" s="5">
        <v>6555.4499599999963</v>
      </c>
      <c r="AD133" s="5">
        <v>6555.4499599999999</v>
      </c>
      <c r="AE133" s="5">
        <v>6555.4499599999972</v>
      </c>
      <c r="AF133" s="5"/>
      <c r="AG133" s="6"/>
    </row>
    <row r="134" spans="1:33">
      <c r="A134" t="str">
        <f t="shared" si="2"/>
        <v>PRW06000016Mig_OverseasIn</v>
      </c>
      <c r="B134" t="str">
        <f>VLOOKUP(D134, Lookups!B:D,3,FALSE)</f>
        <v>W06000016</v>
      </c>
      <c r="C134" s="3" t="s">
        <v>171</v>
      </c>
      <c r="D134" s="3" t="s">
        <v>55</v>
      </c>
      <c r="E134" s="3" t="s">
        <v>38</v>
      </c>
      <c r="F134" s="4" t="s">
        <v>31</v>
      </c>
      <c r="G134" s="5">
        <v>827.80000000000007</v>
      </c>
      <c r="H134" s="5">
        <v>827.80000000000007</v>
      </c>
      <c r="I134" s="5">
        <v>827.80000000000007</v>
      </c>
      <c r="J134" s="5">
        <v>827.80000000000007</v>
      </c>
      <c r="K134" s="5">
        <v>827.80000000000007</v>
      </c>
      <c r="L134" s="5">
        <v>827.80000000000007</v>
      </c>
      <c r="M134" s="5">
        <v>827.80000000000007</v>
      </c>
      <c r="N134" s="5">
        <v>827.80000000000007</v>
      </c>
      <c r="O134" s="5">
        <v>827.80000000000007</v>
      </c>
      <c r="P134" s="5">
        <v>827.80000000000007</v>
      </c>
      <c r="Q134" s="5">
        <v>827.80000000000007</v>
      </c>
      <c r="R134" s="5">
        <v>827.80000000000007</v>
      </c>
      <c r="S134" s="5">
        <v>827.80000000000007</v>
      </c>
      <c r="T134" s="5">
        <v>827.80000000000007</v>
      </c>
      <c r="U134" s="5">
        <v>827.80000000000007</v>
      </c>
      <c r="V134" s="5">
        <v>827.80000000000007</v>
      </c>
      <c r="W134" s="5">
        <v>827.80000000000007</v>
      </c>
      <c r="X134" s="5">
        <v>827.80000000000007</v>
      </c>
      <c r="Y134" s="5">
        <v>827.80000000000007</v>
      </c>
      <c r="Z134" s="5">
        <v>827.80000000000007</v>
      </c>
      <c r="AA134" s="5">
        <v>827.80000000000007</v>
      </c>
      <c r="AB134" s="5">
        <v>827.80000000000007</v>
      </c>
      <c r="AC134" s="5">
        <v>827.80000000000007</v>
      </c>
      <c r="AD134" s="5">
        <v>827.80000000000007</v>
      </c>
      <c r="AE134" s="5">
        <v>827.80000000000007</v>
      </c>
      <c r="AF134" s="5"/>
      <c r="AG134" s="6"/>
    </row>
    <row r="135" spans="1:33">
      <c r="A135" t="str">
        <f t="shared" si="2"/>
        <v>PRW06000016Mig_OverseasOut</v>
      </c>
      <c r="B135" t="str">
        <f>VLOOKUP(D135, Lookups!B:D,3,FALSE)</f>
        <v>W06000016</v>
      </c>
      <c r="C135" s="3" t="s">
        <v>171</v>
      </c>
      <c r="D135" s="3" t="s">
        <v>55</v>
      </c>
      <c r="E135" s="3" t="s">
        <v>39</v>
      </c>
      <c r="F135" s="4" t="s">
        <v>31</v>
      </c>
      <c r="G135" s="5">
        <v>468.00000000000011</v>
      </c>
      <c r="H135" s="5">
        <v>468</v>
      </c>
      <c r="I135" s="5">
        <v>467.99999999999994</v>
      </c>
      <c r="J135" s="5">
        <v>467.99999999999983</v>
      </c>
      <c r="K135" s="5">
        <v>468.00000000000006</v>
      </c>
      <c r="L135" s="5">
        <v>467.99999999999983</v>
      </c>
      <c r="M135" s="5">
        <v>467.99999999999983</v>
      </c>
      <c r="N135" s="5">
        <v>468</v>
      </c>
      <c r="O135" s="5">
        <v>467.99999999999994</v>
      </c>
      <c r="P135" s="5">
        <v>467.99999999999977</v>
      </c>
      <c r="Q135" s="5">
        <v>467.99999999999977</v>
      </c>
      <c r="R135" s="5">
        <v>467.99999999999989</v>
      </c>
      <c r="S135" s="5">
        <v>467.99999999999972</v>
      </c>
      <c r="T135" s="5">
        <v>467.99999999999989</v>
      </c>
      <c r="U135" s="5">
        <v>467.99999999999989</v>
      </c>
      <c r="V135" s="5">
        <v>468.0000000000004</v>
      </c>
      <c r="W135" s="5">
        <v>467.99999999999989</v>
      </c>
      <c r="X135" s="5">
        <v>468</v>
      </c>
      <c r="Y135" s="5">
        <v>467.99999999999966</v>
      </c>
      <c r="Z135" s="5">
        <v>468.00000000000011</v>
      </c>
      <c r="AA135" s="5">
        <v>467.99999999999989</v>
      </c>
      <c r="AB135" s="5">
        <v>467.99999999999983</v>
      </c>
      <c r="AC135" s="5">
        <v>468</v>
      </c>
      <c r="AD135" s="5">
        <v>468.00000000000034</v>
      </c>
      <c r="AE135" s="5">
        <v>467.99999999999983</v>
      </c>
      <c r="AF135" s="5"/>
      <c r="AG135" s="6"/>
    </row>
    <row r="136" spans="1:33">
      <c r="A136" t="str">
        <f t="shared" si="2"/>
        <v>PRW06000016Constraint</v>
      </c>
      <c r="B136" t="str">
        <f>VLOOKUP(D136, Lookups!B:D,3,FALSE)</f>
        <v>W06000016</v>
      </c>
      <c r="C136" s="3" t="s">
        <v>171</v>
      </c>
      <c r="D136" s="3" t="s">
        <v>55</v>
      </c>
      <c r="E136" s="3" t="s">
        <v>40</v>
      </c>
      <c r="F136" s="4" t="s">
        <v>31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6"/>
    </row>
    <row r="137" spans="1:33">
      <c r="A137" t="str">
        <f t="shared" si="2"/>
        <v>PRW06000024StartPop</v>
      </c>
      <c r="B137" t="str">
        <f>VLOOKUP(D137, Lookups!B:D,3,FALSE)</f>
        <v>W06000024</v>
      </c>
      <c r="C137" s="3" t="s">
        <v>171</v>
      </c>
      <c r="D137" s="3" t="s">
        <v>56</v>
      </c>
      <c r="E137" s="3" t="s">
        <v>30</v>
      </c>
      <c r="F137" s="4" t="s">
        <v>31</v>
      </c>
      <c r="G137" s="5">
        <v>59065</v>
      </c>
      <c r="H137" s="5">
        <v>59101.173088658172</v>
      </c>
      <c r="I137" s="5">
        <v>59139.289010251305</v>
      </c>
      <c r="J137" s="5">
        <v>59180.182124863699</v>
      </c>
      <c r="K137" s="5">
        <v>59218.805467412087</v>
      </c>
      <c r="L137" s="5">
        <v>59254.049352375812</v>
      </c>
      <c r="M137" s="5">
        <v>59287.069244078688</v>
      </c>
      <c r="N137" s="5">
        <v>59312.728589343642</v>
      </c>
      <c r="O137" s="5">
        <v>59332.135604145958</v>
      </c>
      <c r="P137" s="5">
        <v>59342.711805898522</v>
      </c>
      <c r="Q137" s="5">
        <v>59343.338888318016</v>
      </c>
      <c r="R137" s="5">
        <v>59332.24257858919</v>
      </c>
      <c r="S137" s="5">
        <v>59307.625464988014</v>
      </c>
      <c r="T137" s="5">
        <v>59269.231259879452</v>
      </c>
      <c r="U137" s="5">
        <v>59219.969772341967</v>
      </c>
      <c r="V137" s="5">
        <v>59160.939394749337</v>
      </c>
      <c r="W137" s="5">
        <v>59090.811397168378</v>
      </c>
      <c r="X137" s="5">
        <v>59010.793718353241</v>
      </c>
      <c r="Y137" s="5">
        <v>58920.684057802784</v>
      </c>
      <c r="Z137" s="5">
        <v>58823.420075010668</v>
      </c>
      <c r="AA137" s="5">
        <v>58717.170005550601</v>
      </c>
      <c r="AB137" s="5">
        <v>58601.057437227522</v>
      </c>
      <c r="AC137" s="5">
        <v>58475.70039790195</v>
      </c>
      <c r="AD137" s="5">
        <v>58344.302362949958</v>
      </c>
      <c r="AE137" s="5">
        <v>58206.9101798872</v>
      </c>
      <c r="AF137" s="5">
        <v>58062.442929111676</v>
      </c>
      <c r="AG137" s="6"/>
    </row>
    <row r="138" spans="1:33">
      <c r="A138" t="str">
        <f t="shared" si="2"/>
        <v>PRW06000024Births</v>
      </c>
      <c r="B138" t="str">
        <f>VLOOKUP(D138, Lookups!B:D,3,FALSE)</f>
        <v>W06000024</v>
      </c>
      <c r="C138" s="3" t="s">
        <v>171</v>
      </c>
      <c r="D138" s="3" t="s">
        <v>56</v>
      </c>
      <c r="E138" s="3" t="s">
        <v>34</v>
      </c>
      <c r="F138" s="4" t="s">
        <v>32</v>
      </c>
      <c r="G138" s="5">
        <v>352.70817952692431</v>
      </c>
      <c r="H138" s="5">
        <v>349.85324364756298</v>
      </c>
      <c r="I138" s="5">
        <v>348.55466303084381</v>
      </c>
      <c r="J138" s="5">
        <v>346.04470480738405</v>
      </c>
      <c r="K138" s="5">
        <v>343.66884746515439</v>
      </c>
      <c r="L138" s="5">
        <v>341.53353040743252</v>
      </c>
      <c r="M138" s="5">
        <v>338.32951800510335</v>
      </c>
      <c r="N138" s="5">
        <v>335.41974730593694</v>
      </c>
      <c r="O138" s="5">
        <v>331.58278200805353</v>
      </c>
      <c r="P138" s="5">
        <v>326.60279232020912</v>
      </c>
      <c r="Q138" s="5">
        <v>322.10143176353944</v>
      </c>
      <c r="R138" s="5">
        <v>317.17334188964799</v>
      </c>
      <c r="S138" s="5">
        <v>312.11616604739334</v>
      </c>
      <c r="T138" s="5">
        <v>308.38375354130687</v>
      </c>
      <c r="U138" s="5">
        <v>305.24436560534377</v>
      </c>
      <c r="V138" s="5">
        <v>302.4144777287861</v>
      </c>
      <c r="W138" s="5">
        <v>300.25143074339968</v>
      </c>
      <c r="X138" s="5">
        <v>298.2651536751095</v>
      </c>
      <c r="Y138" s="5">
        <v>296.56645783723178</v>
      </c>
      <c r="Z138" s="5">
        <v>295.03143495673794</v>
      </c>
      <c r="AA138" s="5">
        <v>293.26625146268572</v>
      </c>
      <c r="AB138" s="5">
        <v>291.74332374577835</v>
      </c>
      <c r="AC138" s="5">
        <v>290.92514943823767</v>
      </c>
      <c r="AD138" s="5">
        <v>290.0886072310293</v>
      </c>
      <c r="AE138" s="5">
        <v>288.94704559183174</v>
      </c>
      <c r="AF138" s="5"/>
      <c r="AG138" s="6"/>
    </row>
    <row r="139" spans="1:33">
      <c r="A139" t="str">
        <f t="shared" si="2"/>
        <v>PRW06000024Births</v>
      </c>
      <c r="B139" t="str">
        <f>VLOOKUP(D139, Lookups!B:D,3,FALSE)</f>
        <v>W06000024</v>
      </c>
      <c r="C139" s="3" t="s">
        <v>171</v>
      </c>
      <c r="D139" s="3" t="s">
        <v>56</v>
      </c>
      <c r="E139" s="3" t="s">
        <v>34</v>
      </c>
      <c r="F139" s="4" t="s">
        <v>33</v>
      </c>
      <c r="G139" s="5">
        <v>335.91256756659266</v>
      </c>
      <c r="H139" s="5">
        <v>333.19358088825555</v>
      </c>
      <c r="I139" s="5">
        <v>331.95683738619266</v>
      </c>
      <c r="J139" s="5">
        <v>329.56640087162668</v>
      </c>
      <c r="K139" s="5">
        <v>327.30367948798664</v>
      </c>
      <c r="L139" s="5">
        <v>325.27004410025586</v>
      </c>
      <c r="M139" s="5">
        <v>322.21860357504556</v>
      </c>
      <c r="N139" s="5">
        <v>319.44739325636783</v>
      </c>
      <c r="O139" s="5">
        <v>315.79314042161741</v>
      </c>
      <c r="P139" s="5">
        <v>311.05029287908894</v>
      </c>
      <c r="Q139" s="5">
        <v>306.76328262556439</v>
      </c>
      <c r="R139" s="5">
        <v>302.06986347957763</v>
      </c>
      <c r="S139" s="5">
        <v>297.25350531037952</v>
      </c>
      <c r="T139" s="5">
        <v>293.69882656768971</v>
      </c>
      <c r="U139" s="5">
        <v>290.70893315616922</v>
      </c>
      <c r="V139" s="5">
        <v>288.01380171970789</v>
      </c>
      <c r="W139" s="5">
        <v>285.95375687582901</v>
      </c>
      <c r="X139" s="5">
        <v>284.06206434178313</v>
      </c>
      <c r="Y139" s="5">
        <v>282.44425870659336</v>
      </c>
      <c r="Z139" s="5">
        <v>280.98233208569172</v>
      </c>
      <c r="AA139" s="5">
        <v>279.30120487024539</v>
      </c>
      <c r="AB139" s="5">
        <v>277.85079745329568</v>
      </c>
      <c r="AC139" s="5">
        <v>277.07158379079533</v>
      </c>
      <c r="AD139" s="5">
        <v>276.27487688970189</v>
      </c>
      <c r="AE139" s="5">
        <v>275.18767527795387</v>
      </c>
      <c r="AF139" s="5"/>
      <c r="AG139" s="6"/>
    </row>
    <row r="140" spans="1:33">
      <c r="A140" t="str">
        <f t="shared" si="2"/>
        <v>PRW06000024Deaths</v>
      </c>
      <c r="B140" t="str">
        <f>VLOOKUP(D140, Lookups!B:D,3,FALSE)</f>
        <v>W06000024</v>
      </c>
      <c r="C140" s="3" t="s">
        <v>171</v>
      </c>
      <c r="D140" s="3" t="s">
        <v>56</v>
      </c>
      <c r="E140" s="3" t="s">
        <v>35</v>
      </c>
      <c r="F140" s="4" t="s">
        <v>31</v>
      </c>
      <c r="G140" s="5">
        <v>602.04195843532978</v>
      </c>
      <c r="H140" s="5">
        <v>594.52520294269686</v>
      </c>
      <c r="I140" s="5">
        <v>589.21268580465994</v>
      </c>
      <c r="J140" s="5">
        <v>586.5820631305744</v>
      </c>
      <c r="K140" s="5">
        <v>585.32294198946101</v>
      </c>
      <c r="L140" s="5">
        <v>583.37798280483389</v>
      </c>
      <c r="M140" s="5">
        <v>584.48307631518446</v>
      </c>
      <c r="N140" s="5">
        <v>585.05442575997915</v>
      </c>
      <c r="O140" s="5">
        <v>586.39402067707761</v>
      </c>
      <c r="P140" s="5">
        <v>586.62030277981296</v>
      </c>
      <c r="Q140" s="5">
        <v>589.55532411794093</v>
      </c>
      <c r="R140" s="5">
        <v>593.4546189704306</v>
      </c>
      <c r="S140" s="5">
        <v>597.35817646629471</v>
      </c>
      <c r="T140" s="5">
        <v>600.93836764646744</v>
      </c>
      <c r="U140" s="5">
        <v>604.57797635418001</v>
      </c>
      <c r="V140" s="5">
        <v>610.15057702942602</v>
      </c>
      <c r="W140" s="5">
        <v>615.81716643437323</v>
      </c>
      <c r="X140" s="5">
        <v>622.03117856734275</v>
      </c>
      <c r="Y140" s="5">
        <v>625.86899933598022</v>
      </c>
      <c r="Z140" s="5">
        <v>631.85813650250441</v>
      </c>
      <c r="AA140" s="5">
        <v>638.27432465597883</v>
      </c>
      <c r="AB140" s="5">
        <v>644.54546052464934</v>
      </c>
      <c r="AC140" s="5">
        <v>648.98906818101943</v>
      </c>
      <c r="AD140" s="5">
        <v>653.34996718349453</v>
      </c>
      <c r="AE140" s="5">
        <v>658.19627164529993</v>
      </c>
      <c r="AF140" s="5"/>
      <c r="AG140" s="6"/>
    </row>
    <row r="141" spans="1:33">
      <c r="A141" t="str">
        <f t="shared" si="2"/>
        <v>PRW06000024Mig_InternalIN</v>
      </c>
      <c r="B141" t="str">
        <f>VLOOKUP(D141, Lookups!B:D,3,FALSE)</f>
        <v>W06000024</v>
      </c>
      <c r="C141" s="3" t="s">
        <v>171</v>
      </c>
      <c r="D141" s="3" t="s">
        <v>56</v>
      </c>
      <c r="E141" s="3" t="s">
        <v>36</v>
      </c>
      <c r="F141" s="4" t="s">
        <v>31</v>
      </c>
      <c r="G141" s="5">
        <v>1430.2392599999998</v>
      </c>
      <c r="H141" s="5">
        <v>1430.2392599999996</v>
      </c>
      <c r="I141" s="5">
        <v>1430.2392600000001</v>
      </c>
      <c r="J141" s="5">
        <v>1430.2392599999994</v>
      </c>
      <c r="K141" s="5">
        <v>1430.2392600000003</v>
      </c>
      <c r="L141" s="5">
        <v>1430.2392599999998</v>
      </c>
      <c r="M141" s="5">
        <v>1430.2392600000012</v>
      </c>
      <c r="N141" s="5">
        <v>1430.2392599999991</v>
      </c>
      <c r="O141" s="5">
        <v>1430.239260000001</v>
      </c>
      <c r="P141" s="5">
        <v>1430.2392600000005</v>
      </c>
      <c r="Q141" s="5">
        <v>1430.2392600000005</v>
      </c>
      <c r="R141" s="5">
        <v>1430.2392599999996</v>
      </c>
      <c r="S141" s="5">
        <v>1430.2392599999996</v>
      </c>
      <c r="T141" s="5">
        <v>1430.2392600000003</v>
      </c>
      <c r="U141" s="5">
        <v>1430.2392599999987</v>
      </c>
      <c r="V141" s="5">
        <v>1430.2392600000003</v>
      </c>
      <c r="W141" s="5">
        <v>1430.2392600000001</v>
      </c>
      <c r="X141" s="5">
        <v>1430.2392599999998</v>
      </c>
      <c r="Y141" s="5">
        <v>1430.2392599999991</v>
      </c>
      <c r="Z141" s="5">
        <v>1430.2392599999991</v>
      </c>
      <c r="AA141" s="5">
        <v>1430.2392599999998</v>
      </c>
      <c r="AB141" s="5">
        <v>1430.2392600000003</v>
      </c>
      <c r="AC141" s="5">
        <v>1430.2392600000003</v>
      </c>
      <c r="AD141" s="5">
        <v>1430.2392600000003</v>
      </c>
      <c r="AE141" s="5">
        <v>1430.2392599999994</v>
      </c>
      <c r="AF141" s="5"/>
      <c r="AG141" s="6"/>
    </row>
    <row r="142" spans="1:33">
      <c r="A142" t="str">
        <f t="shared" si="2"/>
        <v>PRW06000024Mig_InternalOut</v>
      </c>
      <c r="B142" t="str">
        <f>VLOOKUP(D142, Lookups!B:D,3,FALSE)</f>
        <v>W06000024</v>
      </c>
      <c r="C142" s="3" t="s">
        <v>171</v>
      </c>
      <c r="D142" s="3" t="s">
        <v>56</v>
      </c>
      <c r="E142" s="3" t="s">
        <v>37</v>
      </c>
      <c r="F142" s="4" t="s">
        <v>31</v>
      </c>
      <c r="G142" s="5">
        <v>1561.2449600000004</v>
      </c>
      <c r="H142" s="5">
        <v>1561.2449599999993</v>
      </c>
      <c r="I142" s="5">
        <v>1561.24496</v>
      </c>
      <c r="J142" s="5">
        <v>1561.2449599999998</v>
      </c>
      <c r="K142" s="5">
        <v>1561.2449600000016</v>
      </c>
      <c r="L142" s="5">
        <v>1561.24496</v>
      </c>
      <c r="M142" s="5">
        <v>1561.2449599999995</v>
      </c>
      <c r="N142" s="5">
        <v>1561.2449600000007</v>
      </c>
      <c r="O142" s="5">
        <v>1561.2449599999995</v>
      </c>
      <c r="P142" s="5">
        <v>1561.2449599999998</v>
      </c>
      <c r="Q142" s="5">
        <v>1561.2449599999998</v>
      </c>
      <c r="R142" s="5">
        <v>1561.2449599999998</v>
      </c>
      <c r="S142" s="5">
        <v>1561.2449599999991</v>
      </c>
      <c r="T142" s="5">
        <v>1561.2449600000007</v>
      </c>
      <c r="U142" s="5">
        <v>1561.24496</v>
      </c>
      <c r="V142" s="5">
        <v>1561.2449599999998</v>
      </c>
      <c r="W142" s="5">
        <v>1561.2449599999993</v>
      </c>
      <c r="X142" s="5">
        <v>1561.2449600000011</v>
      </c>
      <c r="Y142" s="5">
        <v>1561.2449599999998</v>
      </c>
      <c r="Z142" s="5">
        <v>1561.2449600000014</v>
      </c>
      <c r="AA142" s="5">
        <v>1561.2449600000002</v>
      </c>
      <c r="AB142" s="5">
        <v>1561.2449599999998</v>
      </c>
      <c r="AC142" s="5">
        <v>1561.2449599999998</v>
      </c>
      <c r="AD142" s="5">
        <v>1561.2449600000004</v>
      </c>
      <c r="AE142" s="5">
        <v>1561.2449600000002</v>
      </c>
      <c r="AF142" s="5"/>
      <c r="AG142" s="6"/>
    </row>
    <row r="143" spans="1:33">
      <c r="A143" t="str">
        <f t="shared" si="2"/>
        <v>PRW06000024Mig_OverseasIn</v>
      </c>
      <c r="B143" t="str">
        <f>VLOOKUP(D143, Lookups!B:D,3,FALSE)</f>
        <v>W06000024</v>
      </c>
      <c r="C143" s="3" t="s">
        <v>171</v>
      </c>
      <c r="D143" s="3" t="s">
        <v>56</v>
      </c>
      <c r="E143" s="3" t="s">
        <v>38</v>
      </c>
      <c r="F143" s="4" t="s">
        <v>31</v>
      </c>
      <c r="G143" s="5">
        <v>162.39999999999995</v>
      </c>
      <c r="H143" s="5">
        <v>162.39999999999995</v>
      </c>
      <c r="I143" s="5">
        <v>162.39999999999995</v>
      </c>
      <c r="J143" s="5">
        <v>162.39999999999995</v>
      </c>
      <c r="K143" s="5">
        <v>162.39999999999995</v>
      </c>
      <c r="L143" s="5">
        <v>162.39999999999995</v>
      </c>
      <c r="M143" s="5">
        <v>162.39999999999995</v>
      </c>
      <c r="N143" s="5">
        <v>162.39999999999995</v>
      </c>
      <c r="O143" s="5">
        <v>162.39999999999995</v>
      </c>
      <c r="P143" s="5">
        <v>162.39999999999995</v>
      </c>
      <c r="Q143" s="5">
        <v>162.39999999999995</v>
      </c>
      <c r="R143" s="5">
        <v>162.39999999999995</v>
      </c>
      <c r="S143" s="5">
        <v>162.39999999999995</v>
      </c>
      <c r="T143" s="5">
        <v>162.39999999999995</v>
      </c>
      <c r="U143" s="5">
        <v>162.39999999999995</v>
      </c>
      <c r="V143" s="5">
        <v>162.39999999999995</v>
      </c>
      <c r="W143" s="5">
        <v>162.39999999999995</v>
      </c>
      <c r="X143" s="5">
        <v>162.39999999999995</v>
      </c>
      <c r="Y143" s="5">
        <v>162.39999999999995</v>
      </c>
      <c r="Z143" s="5">
        <v>162.39999999999995</v>
      </c>
      <c r="AA143" s="5">
        <v>162.39999999999995</v>
      </c>
      <c r="AB143" s="5">
        <v>162.39999999999995</v>
      </c>
      <c r="AC143" s="5">
        <v>162.39999999999995</v>
      </c>
      <c r="AD143" s="5">
        <v>162.39999999999995</v>
      </c>
      <c r="AE143" s="5">
        <v>162.39999999999995</v>
      </c>
      <c r="AF143" s="5"/>
      <c r="AG143" s="6"/>
    </row>
    <row r="144" spans="1:33">
      <c r="A144" t="str">
        <f t="shared" si="2"/>
        <v>PRW06000024Mig_OverseasOut</v>
      </c>
      <c r="B144" t="str">
        <f>VLOOKUP(D144, Lookups!B:D,3,FALSE)</f>
        <v>W06000024</v>
      </c>
      <c r="C144" s="3" t="s">
        <v>171</v>
      </c>
      <c r="D144" s="3" t="s">
        <v>56</v>
      </c>
      <c r="E144" s="3" t="s">
        <v>39</v>
      </c>
      <c r="F144" s="4" t="s">
        <v>31</v>
      </c>
      <c r="G144" s="5">
        <v>81.800000000000011</v>
      </c>
      <c r="H144" s="5">
        <v>81.799999999999983</v>
      </c>
      <c r="I144" s="5">
        <v>81.799999999999969</v>
      </c>
      <c r="J144" s="5">
        <v>81.8</v>
      </c>
      <c r="K144" s="5">
        <v>81.8</v>
      </c>
      <c r="L144" s="5">
        <v>81.799999999999983</v>
      </c>
      <c r="M144" s="5">
        <v>81.80000000000004</v>
      </c>
      <c r="N144" s="5">
        <v>81.799999999999983</v>
      </c>
      <c r="O144" s="5">
        <v>81.799999999999983</v>
      </c>
      <c r="P144" s="5">
        <v>81.799999999999969</v>
      </c>
      <c r="Q144" s="5">
        <v>81.800000000000011</v>
      </c>
      <c r="R144" s="5">
        <v>81.799999999999983</v>
      </c>
      <c r="S144" s="5">
        <v>81.799999999999983</v>
      </c>
      <c r="T144" s="5">
        <v>81.800000000000011</v>
      </c>
      <c r="U144" s="5">
        <v>81.800000000000026</v>
      </c>
      <c r="V144" s="5">
        <v>81.8</v>
      </c>
      <c r="W144" s="5">
        <v>81.799999999999969</v>
      </c>
      <c r="X144" s="5">
        <v>81.800000000000054</v>
      </c>
      <c r="Y144" s="5">
        <v>81.8</v>
      </c>
      <c r="Z144" s="5">
        <v>81.800000000000011</v>
      </c>
      <c r="AA144" s="5">
        <v>81.799999999999983</v>
      </c>
      <c r="AB144" s="5">
        <v>81.799999999999969</v>
      </c>
      <c r="AC144" s="5">
        <v>81.800000000000068</v>
      </c>
      <c r="AD144" s="5">
        <v>81.799999999999983</v>
      </c>
      <c r="AE144" s="5">
        <v>81.80000000000004</v>
      </c>
      <c r="AF144" s="5"/>
      <c r="AG144" s="6"/>
    </row>
    <row r="145" spans="1:33">
      <c r="A145" t="str">
        <f t="shared" si="2"/>
        <v>PRW06000024Constraint</v>
      </c>
      <c r="B145" t="str">
        <f>VLOOKUP(D145, Lookups!B:D,3,FALSE)</f>
        <v>W06000024</v>
      </c>
      <c r="C145" s="3" t="s">
        <v>171</v>
      </c>
      <c r="D145" s="3" t="s">
        <v>56</v>
      </c>
      <c r="E145" s="3" t="s">
        <v>40</v>
      </c>
      <c r="F145" s="4" t="s">
        <v>31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6"/>
    </row>
    <row r="146" spans="1:33">
      <c r="A146" t="str">
        <f t="shared" si="2"/>
        <v>PRW06000018StartPop</v>
      </c>
      <c r="B146" t="str">
        <f>VLOOKUP(D146, Lookups!B:D,3,FALSE)</f>
        <v>W06000018</v>
      </c>
      <c r="C146" s="3" t="s">
        <v>171</v>
      </c>
      <c r="D146" s="3" t="s">
        <v>57</v>
      </c>
      <c r="E146" s="3" t="s">
        <v>30</v>
      </c>
      <c r="F146" s="4" t="s">
        <v>31</v>
      </c>
      <c r="G146" s="5">
        <v>179941</v>
      </c>
      <c r="H146" s="5">
        <v>180205.66021140665</v>
      </c>
      <c r="I146" s="5">
        <v>180480.63574437049</v>
      </c>
      <c r="J146" s="5">
        <v>180754.05527261985</v>
      </c>
      <c r="K146" s="5">
        <v>181026.53776171492</v>
      </c>
      <c r="L146" s="5">
        <v>181296.47814356294</v>
      </c>
      <c r="M146" s="5">
        <v>181558.12860273704</v>
      </c>
      <c r="N146" s="5">
        <v>181812.09783946423</v>
      </c>
      <c r="O146" s="5">
        <v>182056.57619232161</v>
      </c>
      <c r="P146" s="5">
        <v>182286.78001817173</v>
      </c>
      <c r="Q146" s="5">
        <v>182489.37108901615</v>
      </c>
      <c r="R146" s="5">
        <v>182661.30588240476</v>
      </c>
      <c r="S146" s="5">
        <v>182799.31738381487</v>
      </c>
      <c r="T146" s="5">
        <v>182904.6029950378</v>
      </c>
      <c r="U146" s="5">
        <v>182976.75348001518</v>
      </c>
      <c r="V146" s="5">
        <v>183015.13845074747</v>
      </c>
      <c r="W146" s="5">
        <v>183019.33258865791</v>
      </c>
      <c r="X146" s="5">
        <v>182994.49773374398</v>
      </c>
      <c r="Y146" s="5">
        <v>182942.93437537717</v>
      </c>
      <c r="Z146" s="5">
        <v>182865.86810561153</v>
      </c>
      <c r="AA146" s="5">
        <v>182763.22680678236</v>
      </c>
      <c r="AB146" s="5">
        <v>182636.34758134463</v>
      </c>
      <c r="AC146" s="5">
        <v>182485.21419038618</v>
      </c>
      <c r="AD146" s="5">
        <v>182313.71648217595</v>
      </c>
      <c r="AE146" s="5">
        <v>182125.63261722325</v>
      </c>
      <c r="AF146" s="5">
        <v>181923.97807215381</v>
      </c>
      <c r="AG146" s="6"/>
    </row>
    <row r="147" spans="1:33">
      <c r="A147" t="str">
        <f t="shared" si="2"/>
        <v>PRW06000018Births</v>
      </c>
      <c r="B147" t="str">
        <f>VLOOKUP(D147, Lookups!B:D,3,FALSE)</f>
        <v>W06000018</v>
      </c>
      <c r="C147" s="3" t="s">
        <v>171</v>
      </c>
      <c r="D147" s="3" t="s">
        <v>57</v>
      </c>
      <c r="E147" s="3" t="s">
        <v>34</v>
      </c>
      <c r="F147" s="4" t="s">
        <v>32</v>
      </c>
      <c r="G147" s="5">
        <v>1077.964136860184</v>
      </c>
      <c r="H147" s="5">
        <v>1074.3057700833838</v>
      </c>
      <c r="I147" s="5">
        <v>1073.2498936864886</v>
      </c>
      <c r="J147" s="5">
        <v>1072.2895869119566</v>
      </c>
      <c r="K147" s="5">
        <v>1072.8593859373077</v>
      </c>
      <c r="L147" s="5">
        <v>1073.1759149643399</v>
      </c>
      <c r="M147" s="5">
        <v>1072.9532257021469</v>
      </c>
      <c r="N147" s="5">
        <v>1073.4907013250163</v>
      </c>
      <c r="O147" s="5">
        <v>1070.6682849236163</v>
      </c>
      <c r="P147" s="5">
        <v>1064.3062607330003</v>
      </c>
      <c r="Q147" s="5">
        <v>1056.2049207032524</v>
      </c>
      <c r="R147" s="5">
        <v>1047.3342061366229</v>
      </c>
      <c r="S147" s="5">
        <v>1038.9403263536756</v>
      </c>
      <c r="T147" s="5">
        <v>1031.2186774336176</v>
      </c>
      <c r="U147" s="5">
        <v>1024.2247218714881</v>
      </c>
      <c r="V147" s="5">
        <v>1017.9890966291089</v>
      </c>
      <c r="W147" s="5">
        <v>1013.089010366481</v>
      </c>
      <c r="X147" s="5">
        <v>1009.432854188355</v>
      </c>
      <c r="Y147" s="5">
        <v>1006.4713194474576</v>
      </c>
      <c r="Z147" s="5">
        <v>1003.6905064374168</v>
      </c>
      <c r="AA147" s="5">
        <v>1001.3460465755405</v>
      </c>
      <c r="AB147" s="5">
        <v>999.50596227008464</v>
      </c>
      <c r="AC147" s="5">
        <v>998.53823387517366</v>
      </c>
      <c r="AD147" s="5">
        <v>998.02358124032116</v>
      </c>
      <c r="AE147" s="5">
        <v>997.56665967903962</v>
      </c>
      <c r="AF147" s="5"/>
      <c r="AG147" s="6"/>
    </row>
    <row r="148" spans="1:33">
      <c r="A148" t="str">
        <f t="shared" si="2"/>
        <v>PRW06000018Births</v>
      </c>
      <c r="B148" t="str">
        <f>VLOOKUP(D148, Lookups!B:D,3,FALSE)</f>
        <v>W06000018</v>
      </c>
      <c r="C148" s="3" t="s">
        <v>171</v>
      </c>
      <c r="D148" s="3" t="s">
        <v>57</v>
      </c>
      <c r="E148" s="3" t="s">
        <v>34</v>
      </c>
      <c r="F148" s="4" t="s">
        <v>33</v>
      </c>
      <c r="G148" s="5">
        <v>1026.6325590835042</v>
      </c>
      <c r="H148" s="5">
        <v>1023.1484000862743</v>
      </c>
      <c r="I148" s="5">
        <v>1022.1428034709938</v>
      </c>
      <c r="J148" s="5">
        <v>1021.228225547915</v>
      </c>
      <c r="K148" s="5">
        <v>1021.7708913116051</v>
      </c>
      <c r="L148" s="5">
        <v>1022.0723475418582</v>
      </c>
      <c r="M148" s="5">
        <v>1021.8602625203738</v>
      </c>
      <c r="N148" s="5">
        <v>1022.372144089791</v>
      </c>
      <c r="O148" s="5">
        <v>1019.6841283442874</v>
      </c>
      <c r="P148" s="5">
        <v>1013.6250574045176</v>
      </c>
      <c r="Q148" s="5">
        <v>1005.9094951122772</v>
      </c>
      <c r="R148" s="5">
        <v>997.46119513175654</v>
      </c>
      <c r="S148" s="5">
        <v>989.46702353778608</v>
      </c>
      <c r="T148" s="5">
        <v>982.1130718430353</v>
      </c>
      <c r="U148" s="5">
        <v>975.45216147380961</v>
      </c>
      <c r="V148" s="5">
        <v>969.5134704903453</v>
      </c>
      <c r="W148" s="5">
        <v>964.84672145156537</v>
      </c>
      <c r="X148" s="5">
        <v>961.36466778650424</v>
      </c>
      <c r="Y148" s="5">
        <v>958.54415837816896</v>
      </c>
      <c r="Z148" s="5">
        <v>955.89576491199455</v>
      </c>
      <c r="AA148" s="5">
        <v>953.66294589198776</v>
      </c>
      <c r="AB148" s="5">
        <v>951.91048456712224</v>
      </c>
      <c r="AC148" s="5">
        <v>950.98883843382964</v>
      </c>
      <c r="AD148" s="5">
        <v>950.49869304448794</v>
      </c>
      <c r="AE148" s="5">
        <v>950.06352963253505</v>
      </c>
      <c r="AF148" s="5"/>
      <c r="AG148" s="6"/>
    </row>
    <row r="149" spans="1:33">
      <c r="A149" t="str">
        <f t="shared" si="2"/>
        <v>PRW06000018Deaths</v>
      </c>
      <c r="B149" t="str">
        <f>VLOOKUP(D149, Lookups!B:D,3,FALSE)</f>
        <v>W06000018</v>
      </c>
      <c r="C149" s="3" t="s">
        <v>171</v>
      </c>
      <c r="D149" s="3" t="s">
        <v>57</v>
      </c>
      <c r="E149" s="3" t="s">
        <v>35</v>
      </c>
      <c r="F149" s="4" t="s">
        <v>31</v>
      </c>
      <c r="G149" s="5">
        <v>1729.9395245370406</v>
      </c>
      <c r="H149" s="5">
        <v>1712.4816772058321</v>
      </c>
      <c r="I149" s="5">
        <v>1711.9762089080602</v>
      </c>
      <c r="J149" s="5">
        <v>1711.0383633648885</v>
      </c>
      <c r="K149" s="5">
        <v>1714.6929354008139</v>
      </c>
      <c r="L149" s="5">
        <v>1723.6008433321683</v>
      </c>
      <c r="M149" s="5">
        <v>1730.8472914951144</v>
      </c>
      <c r="N149" s="5">
        <v>1741.3875325575782</v>
      </c>
      <c r="O149" s="5">
        <v>1750.1516274177493</v>
      </c>
      <c r="P149" s="5">
        <v>1765.3432872931712</v>
      </c>
      <c r="Q149" s="5">
        <v>1780.1826624268635</v>
      </c>
      <c r="R149" s="5">
        <v>1796.7869398583045</v>
      </c>
      <c r="S149" s="5">
        <v>1813.1247786686597</v>
      </c>
      <c r="T149" s="5">
        <v>1831.1843042991582</v>
      </c>
      <c r="U149" s="5">
        <v>1851.2949526129971</v>
      </c>
      <c r="V149" s="5">
        <v>1873.3114692090428</v>
      </c>
      <c r="W149" s="5">
        <v>1892.7736267319333</v>
      </c>
      <c r="X149" s="5">
        <v>1912.3639203417952</v>
      </c>
      <c r="Y149" s="5">
        <v>1932.0847875911393</v>
      </c>
      <c r="Z149" s="5">
        <v>1952.2306101785671</v>
      </c>
      <c r="AA149" s="5">
        <v>1971.8912579053613</v>
      </c>
      <c r="AB149" s="5">
        <v>1992.5528777955944</v>
      </c>
      <c r="AC149" s="5">
        <v>2011.0278205192262</v>
      </c>
      <c r="AD149" s="5">
        <v>2026.6091792375726</v>
      </c>
      <c r="AE149" s="5">
        <v>2039.2877743810138</v>
      </c>
      <c r="AF149" s="5"/>
      <c r="AG149" s="6"/>
    </row>
    <row r="150" spans="1:33">
      <c r="A150" t="str">
        <f t="shared" si="2"/>
        <v>PRW06000018Mig_InternalIN</v>
      </c>
      <c r="B150" t="str">
        <f>VLOOKUP(D150, Lookups!B:D,3,FALSE)</f>
        <v>W06000018</v>
      </c>
      <c r="C150" s="3" t="s">
        <v>171</v>
      </c>
      <c r="D150" s="3" t="s">
        <v>57</v>
      </c>
      <c r="E150" s="3" t="s">
        <v>36</v>
      </c>
      <c r="F150" s="4" t="s">
        <v>31</v>
      </c>
      <c r="G150" s="5">
        <v>4383.5647000000026</v>
      </c>
      <c r="H150" s="5">
        <v>4383.5646999999981</v>
      </c>
      <c r="I150" s="5">
        <v>4383.5647000000026</v>
      </c>
      <c r="J150" s="5">
        <v>4383.5647000000008</v>
      </c>
      <c r="K150" s="5">
        <v>4383.5647000000035</v>
      </c>
      <c r="L150" s="5">
        <v>4383.5647000000008</v>
      </c>
      <c r="M150" s="5">
        <v>4383.5646999999963</v>
      </c>
      <c r="N150" s="5">
        <v>4383.5647000000026</v>
      </c>
      <c r="O150" s="5">
        <v>4383.5647000000017</v>
      </c>
      <c r="P150" s="5">
        <v>4383.564699999999</v>
      </c>
      <c r="Q150" s="5">
        <v>4383.564699999999</v>
      </c>
      <c r="R150" s="5">
        <v>4383.5647000000017</v>
      </c>
      <c r="S150" s="5">
        <v>4383.5646999999981</v>
      </c>
      <c r="T150" s="5">
        <v>4383.5646999999981</v>
      </c>
      <c r="U150" s="5">
        <v>4383.5646999999999</v>
      </c>
      <c r="V150" s="5">
        <v>4383.5647000000017</v>
      </c>
      <c r="W150" s="5">
        <v>4383.564699999999</v>
      </c>
      <c r="X150" s="5">
        <v>4383.5647000000008</v>
      </c>
      <c r="Y150" s="5">
        <v>4383.5646999999999</v>
      </c>
      <c r="Z150" s="5">
        <v>4383.5647000000035</v>
      </c>
      <c r="AA150" s="5">
        <v>4383.5647000000008</v>
      </c>
      <c r="AB150" s="5">
        <v>4383.5647000000044</v>
      </c>
      <c r="AC150" s="5">
        <v>4383.5646999999999</v>
      </c>
      <c r="AD150" s="5">
        <v>4383.564699999999</v>
      </c>
      <c r="AE150" s="5">
        <v>4383.5646999999981</v>
      </c>
      <c r="AF150" s="5"/>
      <c r="AG150" s="6"/>
    </row>
    <row r="151" spans="1:33">
      <c r="A151" t="str">
        <f t="shared" si="2"/>
        <v>PRW06000018Mig_InternalOut</v>
      </c>
      <c r="B151" t="str">
        <f>VLOOKUP(D151, Lookups!B:D,3,FALSE)</f>
        <v>W06000018</v>
      </c>
      <c r="C151" s="3" t="s">
        <v>171</v>
      </c>
      <c r="D151" s="3" t="s">
        <v>57</v>
      </c>
      <c r="E151" s="3" t="s">
        <v>37</v>
      </c>
      <c r="F151" s="4" t="s">
        <v>31</v>
      </c>
      <c r="G151" s="5">
        <v>4462.9616599999999</v>
      </c>
      <c r="H151" s="5">
        <v>4462.961659999999</v>
      </c>
      <c r="I151" s="5">
        <v>4462.9616600000018</v>
      </c>
      <c r="J151" s="5">
        <v>4462.9616600000008</v>
      </c>
      <c r="K151" s="5">
        <v>4462.9616600000027</v>
      </c>
      <c r="L151" s="5">
        <v>4462.9616600000018</v>
      </c>
      <c r="M151" s="5">
        <v>4462.9616600000008</v>
      </c>
      <c r="N151" s="5">
        <v>4462.961659999999</v>
      </c>
      <c r="O151" s="5">
        <v>4462.9616600000008</v>
      </c>
      <c r="P151" s="5">
        <v>4462.9616600000008</v>
      </c>
      <c r="Q151" s="5">
        <v>4462.9616599999972</v>
      </c>
      <c r="R151" s="5">
        <v>4462.9616599999999</v>
      </c>
      <c r="S151" s="5">
        <v>4462.9616600000008</v>
      </c>
      <c r="T151" s="5">
        <v>4462.9616600000018</v>
      </c>
      <c r="U151" s="5">
        <v>4462.961659999999</v>
      </c>
      <c r="V151" s="5">
        <v>4462.9616599999954</v>
      </c>
      <c r="W151" s="5">
        <v>4462.9616599999999</v>
      </c>
      <c r="X151" s="5">
        <v>4462.961659999999</v>
      </c>
      <c r="Y151" s="5">
        <v>4462.9616599999999</v>
      </c>
      <c r="Z151" s="5">
        <v>4462.9616599999972</v>
      </c>
      <c r="AA151" s="5">
        <v>4462.9616600000018</v>
      </c>
      <c r="AB151" s="5">
        <v>4462.9616600000045</v>
      </c>
      <c r="AC151" s="5">
        <v>4462.961659999999</v>
      </c>
      <c r="AD151" s="5">
        <v>4462.9616599999999</v>
      </c>
      <c r="AE151" s="5">
        <v>4462.9616599999999</v>
      </c>
      <c r="AF151" s="5"/>
      <c r="AG151" s="6"/>
    </row>
    <row r="152" spans="1:33">
      <c r="A152" t="str">
        <f t="shared" si="2"/>
        <v>PRW06000018Mig_OverseasIn</v>
      </c>
      <c r="B152" t="str">
        <f>VLOOKUP(D152, Lookups!B:D,3,FALSE)</f>
        <v>W06000018</v>
      </c>
      <c r="C152" s="3" t="s">
        <v>171</v>
      </c>
      <c r="D152" s="3" t="s">
        <v>57</v>
      </c>
      <c r="E152" s="3" t="s">
        <v>38</v>
      </c>
      <c r="F152" s="4" t="s">
        <v>31</v>
      </c>
      <c r="G152" s="5">
        <v>143.99999999999997</v>
      </c>
      <c r="H152" s="5">
        <v>143.99999999999997</v>
      </c>
      <c r="I152" s="5">
        <v>143.99999999999997</v>
      </c>
      <c r="J152" s="5">
        <v>143.99999999999997</v>
      </c>
      <c r="K152" s="5">
        <v>143.99999999999997</v>
      </c>
      <c r="L152" s="5">
        <v>143.99999999999997</v>
      </c>
      <c r="M152" s="5">
        <v>143.99999999999997</v>
      </c>
      <c r="N152" s="5">
        <v>143.99999999999997</v>
      </c>
      <c r="O152" s="5">
        <v>143.99999999999997</v>
      </c>
      <c r="P152" s="5">
        <v>143.99999999999997</v>
      </c>
      <c r="Q152" s="5">
        <v>143.99999999999997</v>
      </c>
      <c r="R152" s="5">
        <v>143.99999999999997</v>
      </c>
      <c r="S152" s="5">
        <v>143.99999999999997</v>
      </c>
      <c r="T152" s="5">
        <v>143.99999999999997</v>
      </c>
      <c r="U152" s="5">
        <v>143.99999999999997</v>
      </c>
      <c r="V152" s="5">
        <v>143.99999999999997</v>
      </c>
      <c r="W152" s="5">
        <v>143.99999999999997</v>
      </c>
      <c r="X152" s="5">
        <v>143.99999999999997</v>
      </c>
      <c r="Y152" s="5">
        <v>143.99999999999997</v>
      </c>
      <c r="Z152" s="5">
        <v>143.99999999999997</v>
      </c>
      <c r="AA152" s="5">
        <v>143.99999999999997</v>
      </c>
      <c r="AB152" s="5">
        <v>143.99999999999997</v>
      </c>
      <c r="AC152" s="5">
        <v>143.99999999999997</v>
      </c>
      <c r="AD152" s="5">
        <v>143.99999999999997</v>
      </c>
      <c r="AE152" s="5">
        <v>143.99999999999997</v>
      </c>
      <c r="AF152" s="5"/>
      <c r="AG152" s="6"/>
    </row>
    <row r="153" spans="1:33">
      <c r="A153" t="str">
        <f t="shared" si="2"/>
        <v>PRW06000018Mig_OverseasOut</v>
      </c>
      <c r="B153" t="str">
        <f>VLOOKUP(D153, Lookups!B:D,3,FALSE)</f>
        <v>W06000018</v>
      </c>
      <c r="C153" s="3" t="s">
        <v>171</v>
      </c>
      <c r="D153" s="3" t="s">
        <v>57</v>
      </c>
      <c r="E153" s="3" t="s">
        <v>39</v>
      </c>
      <c r="F153" s="4" t="s">
        <v>31</v>
      </c>
      <c r="G153" s="5">
        <v>174.60000000000005</v>
      </c>
      <c r="H153" s="5">
        <v>174.6</v>
      </c>
      <c r="I153" s="5">
        <v>174.60000000000002</v>
      </c>
      <c r="J153" s="5">
        <v>174.6</v>
      </c>
      <c r="K153" s="5">
        <v>174.59999999999997</v>
      </c>
      <c r="L153" s="5">
        <v>174.60000000000002</v>
      </c>
      <c r="M153" s="5">
        <v>174.59999999999994</v>
      </c>
      <c r="N153" s="5">
        <v>174.60000000000008</v>
      </c>
      <c r="O153" s="5">
        <v>174.6</v>
      </c>
      <c r="P153" s="5">
        <v>174.60000000000005</v>
      </c>
      <c r="Q153" s="5">
        <v>174.60000000000005</v>
      </c>
      <c r="R153" s="5">
        <v>174.60000000000002</v>
      </c>
      <c r="S153" s="5">
        <v>174.59999999999985</v>
      </c>
      <c r="T153" s="5">
        <v>174.6</v>
      </c>
      <c r="U153" s="5">
        <v>174.60000000000002</v>
      </c>
      <c r="V153" s="5">
        <v>174.60000000000011</v>
      </c>
      <c r="W153" s="5">
        <v>174.60000000000005</v>
      </c>
      <c r="X153" s="5">
        <v>174.60000000000005</v>
      </c>
      <c r="Y153" s="5">
        <v>174.59999999999997</v>
      </c>
      <c r="Z153" s="5">
        <v>174.6</v>
      </c>
      <c r="AA153" s="5">
        <v>174.60000000000002</v>
      </c>
      <c r="AB153" s="5">
        <v>174.60000000000005</v>
      </c>
      <c r="AC153" s="5">
        <v>174.60000000000002</v>
      </c>
      <c r="AD153" s="5">
        <v>174.60000000000002</v>
      </c>
      <c r="AE153" s="5">
        <v>174.6</v>
      </c>
      <c r="AF153" s="5"/>
      <c r="AG153" s="6"/>
    </row>
    <row r="154" spans="1:33">
      <c r="A154" t="str">
        <f t="shared" si="2"/>
        <v>PRW06000018Constraint</v>
      </c>
      <c r="B154" t="str">
        <f>VLOOKUP(D154, Lookups!B:D,3,FALSE)</f>
        <v>W06000018</v>
      </c>
      <c r="C154" s="3" t="s">
        <v>171</v>
      </c>
      <c r="D154" s="3" t="s">
        <v>57</v>
      </c>
      <c r="E154" s="3" t="s">
        <v>40</v>
      </c>
      <c r="F154" s="4" t="s">
        <v>31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6"/>
    </row>
    <row r="155" spans="1:33">
      <c r="A155" t="str">
        <f t="shared" si="2"/>
        <v>PRW06000019StartPop</v>
      </c>
      <c r="B155" t="str">
        <f>VLOOKUP(D155, Lookups!B:D,3,FALSE)</f>
        <v>W06000019</v>
      </c>
      <c r="C155" s="3" t="s">
        <v>171</v>
      </c>
      <c r="D155" s="3" t="s">
        <v>58</v>
      </c>
      <c r="E155" s="3" t="s">
        <v>30</v>
      </c>
      <c r="F155" s="4" t="s">
        <v>31</v>
      </c>
      <c r="G155" s="5">
        <v>69674</v>
      </c>
      <c r="H155" s="5">
        <v>69609.080093065204</v>
      </c>
      <c r="I155" s="5">
        <v>69548.539164577494</v>
      </c>
      <c r="J155" s="5">
        <v>69491.657701556294</v>
      </c>
      <c r="K155" s="5">
        <v>69433.292572479593</v>
      </c>
      <c r="L155" s="5">
        <v>69374.438470424851</v>
      </c>
      <c r="M155" s="5">
        <v>69313.702630361106</v>
      </c>
      <c r="N155" s="5">
        <v>69252.152812484841</v>
      </c>
      <c r="O155" s="5">
        <v>69183.972273003237</v>
      </c>
      <c r="P155" s="5">
        <v>69108.673525769482</v>
      </c>
      <c r="Q155" s="5">
        <v>69021.556858054799</v>
      </c>
      <c r="R155" s="5">
        <v>68921.559996294804</v>
      </c>
      <c r="S155" s="5">
        <v>68806.98574642824</v>
      </c>
      <c r="T155" s="5">
        <v>68676.017406421844</v>
      </c>
      <c r="U155" s="5">
        <v>68531.845269066209</v>
      </c>
      <c r="V155" s="5">
        <v>68373.559246431512</v>
      </c>
      <c r="W155" s="5">
        <v>68203.018050191371</v>
      </c>
      <c r="X155" s="5">
        <v>68019.050052120219</v>
      </c>
      <c r="Y155" s="5">
        <v>67823.937141124421</v>
      </c>
      <c r="Z155" s="5">
        <v>67618.616996214085</v>
      </c>
      <c r="AA155" s="5">
        <v>67404.622213705414</v>
      </c>
      <c r="AB155" s="5">
        <v>67185.635488427928</v>
      </c>
      <c r="AC155" s="5">
        <v>66960.303187440266</v>
      </c>
      <c r="AD155" s="5">
        <v>66729.938947172093</v>
      </c>
      <c r="AE155" s="5">
        <v>66495.689957233175</v>
      </c>
      <c r="AF155" s="5">
        <v>66257.801255349084</v>
      </c>
      <c r="AG155" s="6"/>
    </row>
    <row r="156" spans="1:33">
      <c r="A156" t="str">
        <f t="shared" si="2"/>
        <v>PRW06000019Births</v>
      </c>
      <c r="B156" t="str">
        <f>VLOOKUP(D156, Lookups!B:D,3,FALSE)</f>
        <v>W06000019</v>
      </c>
      <c r="C156" s="3" t="s">
        <v>171</v>
      </c>
      <c r="D156" s="3" t="s">
        <v>58</v>
      </c>
      <c r="E156" s="3" t="s">
        <v>34</v>
      </c>
      <c r="F156" s="4" t="s">
        <v>32</v>
      </c>
      <c r="G156" s="5">
        <v>408.67225221750266</v>
      </c>
      <c r="H156" s="5">
        <v>406.93386062974594</v>
      </c>
      <c r="I156" s="5">
        <v>405.95475423567768</v>
      </c>
      <c r="J156" s="5">
        <v>404.44856679811181</v>
      </c>
      <c r="K156" s="5">
        <v>403.09706460023676</v>
      </c>
      <c r="L156" s="5">
        <v>401.90169742892692</v>
      </c>
      <c r="M156" s="5">
        <v>400.20236523867038</v>
      </c>
      <c r="N156" s="5">
        <v>398.19993396663961</v>
      </c>
      <c r="O156" s="5">
        <v>394.77027656395433</v>
      </c>
      <c r="P156" s="5">
        <v>389.84204665901547</v>
      </c>
      <c r="Q156" s="5">
        <v>384.43416957475097</v>
      </c>
      <c r="R156" s="5">
        <v>378.79344990768891</v>
      </c>
      <c r="S156" s="5">
        <v>373.01364297968814</v>
      </c>
      <c r="T156" s="5">
        <v>367.70918127048589</v>
      </c>
      <c r="U156" s="5">
        <v>362.7041653785534</v>
      </c>
      <c r="V156" s="5">
        <v>357.99356637913132</v>
      </c>
      <c r="W156" s="5">
        <v>354.01243770863266</v>
      </c>
      <c r="X156" s="5">
        <v>350.71586278422581</v>
      </c>
      <c r="Y156" s="5">
        <v>348.29714813065675</v>
      </c>
      <c r="Z156" s="5">
        <v>346.23821937504533</v>
      </c>
      <c r="AA156" s="5">
        <v>344.57864985220738</v>
      </c>
      <c r="AB156" s="5">
        <v>343.45994745561387</v>
      </c>
      <c r="AC156" s="5">
        <v>342.54812780733045</v>
      </c>
      <c r="AD156" s="5">
        <v>341.95086839660826</v>
      </c>
      <c r="AE156" s="5">
        <v>341.54748151955681</v>
      </c>
      <c r="AF156" s="5"/>
      <c r="AG156" s="6"/>
    </row>
    <row r="157" spans="1:33">
      <c r="A157" t="str">
        <f t="shared" si="2"/>
        <v>PRW06000019Births</v>
      </c>
      <c r="B157" t="str">
        <f>VLOOKUP(D157, Lookups!B:D,3,FALSE)</f>
        <v>W06000019</v>
      </c>
      <c r="C157" s="3" t="s">
        <v>171</v>
      </c>
      <c r="D157" s="3" t="s">
        <v>58</v>
      </c>
      <c r="E157" s="3" t="s">
        <v>34</v>
      </c>
      <c r="F157" s="4" t="s">
        <v>33</v>
      </c>
      <c r="G157" s="5">
        <v>389.21168689575063</v>
      </c>
      <c r="H157" s="5">
        <v>387.55607578272577</v>
      </c>
      <c r="I157" s="5">
        <v>386.62359345925529</v>
      </c>
      <c r="J157" s="5">
        <v>385.18912916623003</v>
      </c>
      <c r="K157" s="5">
        <v>383.90198415595842</v>
      </c>
      <c r="L157" s="5">
        <v>382.76353917790857</v>
      </c>
      <c r="M157" s="5">
        <v>381.14512749280595</v>
      </c>
      <c r="N157" s="5">
        <v>379.23805000210052</v>
      </c>
      <c r="O157" s="5">
        <v>375.97170946654785</v>
      </c>
      <c r="P157" s="5">
        <v>371.27815695765258</v>
      </c>
      <c r="Q157" s="5">
        <v>366.1277975900407</v>
      </c>
      <c r="R157" s="5">
        <v>360.75568337134689</v>
      </c>
      <c r="S157" s="5">
        <v>355.25110508845034</v>
      </c>
      <c r="T157" s="5">
        <v>350.19923655881558</v>
      </c>
      <c r="U157" s="5">
        <v>345.4325545350938</v>
      </c>
      <c r="V157" s="5">
        <v>340.9462695649101</v>
      </c>
      <c r="W157" s="5">
        <v>337.15471827365877</v>
      </c>
      <c r="X157" s="5">
        <v>334.01512296141391</v>
      </c>
      <c r="Y157" s="5">
        <v>331.71158508888414</v>
      </c>
      <c r="Z157" s="5">
        <v>329.7507004684544</v>
      </c>
      <c r="AA157" s="5">
        <v>328.17015799217984</v>
      </c>
      <c r="AB157" s="5">
        <v>327.10472708868718</v>
      </c>
      <c r="AC157" s="5">
        <v>326.23632738323278</v>
      </c>
      <c r="AD157" s="5">
        <v>325.66750887035312</v>
      </c>
      <c r="AE157" s="5">
        <v>325.283330874326</v>
      </c>
      <c r="AF157" s="5"/>
      <c r="AG157" s="6"/>
    </row>
    <row r="158" spans="1:33">
      <c r="A158" t="str">
        <f t="shared" si="2"/>
        <v>PRW06000019Deaths</v>
      </c>
      <c r="B158" t="str">
        <f>VLOOKUP(D158, Lookups!B:D,3,FALSE)</f>
        <v>W06000019</v>
      </c>
      <c r="C158" s="3" t="s">
        <v>171</v>
      </c>
      <c r="D158" s="3" t="s">
        <v>58</v>
      </c>
      <c r="E158" s="3" t="s">
        <v>35</v>
      </c>
      <c r="F158" s="4" t="s">
        <v>31</v>
      </c>
      <c r="G158" s="5">
        <v>750.82398604810987</v>
      </c>
      <c r="H158" s="5">
        <v>743.05100490010352</v>
      </c>
      <c r="I158" s="5">
        <v>737.47995071617902</v>
      </c>
      <c r="J158" s="5">
        <v>736.0229650410165</v>
      </c>
      <c r="K158" s="5">
        <v>733.87329081096107</v>
      </c>
      <c r="L158" s="5">
        <v>733.42121667057711</v>
      </c>
      <c r="M158" s="5">
        <v>730.91745060769858</v>
      </c>
      <c r="N158" s="5">
        <v>733.63866345033762</v>
      </c>
      <c r="O158" s="5">
        <v>734.06087326427144</v>
      </c>
      <c r="P158" s="5">
        <v>736.25701133138887</v>
      </c>
      <c r="Q158" s="5">
        <v>738.57896892476651</v>
      </c>
      <c r="R158" s="5">
        <v>742.14352314559312</v>
      </c>
      <c r="S158" s="5">
        <v>747.25322807453017</v>
      </c>
      <c r="T158" s="5">
        <v>750.1006951849173</v>
      </c>
      <c r="U158" s="5">
        <v>754.44288254835624</v>
      </c>
      <c r="V158" s="5">
        <v>757.50117218419837</v>
      </c>
      <c r="W158" s="5">
        <v>763.15529405346604</v>
      </c>
      <c r="X158" s="5">
        <v>767.86403674142775</v>
      </c>
      <c r="Y158" s="5">
        <v>773.34901812986891</v>
      </c>
      <c r="Z158" s="5">
        <v>778.00384235212994</v>
      </c>
      <c r="AA158" s="5">
        <v>779.75567312194039</v>
      </c>
      <c r="AB158" s="5">
        <v>783.91711553190066</v>
      </c>
      <c r="AC158" s="5">
        <v>787.16883545877033</v>
      </c>
      <c r="AD158" s="5">
        <v>789.8875072059185</v>
      </c>
      <c r="AE158" s="5">
        <v>792.73965427792746</v>
      </c>
      <c r="AF158" s="5"/>
      <c r="AG158" s="6"/>
    </row>
    <row r="159" spans="1:33">
      <c r="A159" t="str">
        <f t="shared" si="2"/>
        <v>PRW06000019Mig_InternalIN</v>
      </c>
      <c r="B159" t="str">
        <f>VLOOKUP(D159, Lookups!B:D,3,FALSE)</f>
        <v>W06000019</v>
      </c>
      <c r="C159" s="3" t="s">
        <v>171</v>
      </c>
      <c r="D159" s="3" t="s">
        <v>58</v>
      </c>
      <c r="E159" s="3" t="s">
        <v>36</v>
      </c>
      <c r="F159" s="4" t="s">
        <v>31</v>
      </c>
      <c r="G159" s="5">
        <v>1652.706999999999</v>
      </c>
      <c r="H159" s="5">
        <v>1652.7070000000001</v>
      </c>
      <c r="I159" s="5">
        <v>1652.706999999999</v>
      </c>
      <c r="J159" s="5">
        <v>1652.7069999999999</v>
      </c>
      <c r="K159" s="5">
        <v>1652.7069999999999</v>
      </c>
      <c r="L159" s="5">
        <v>1652.7070000000001</v>
      </c>
      <c r="M159" s="5">
        <v>1652.7069999999983</v>
      </c>
      <c r="N159" s="5">
        <v>1652.7069999999992</v>
      </c>
      <c r="O159" s="5">
        <v>1652.7070000000001</v>
      </c>
      <c r="P159" s="5">
        <v>1652.706999999999</v>
      </c>
      <c r="Q159" s="5">
        <v>1652.7070000000003</v>
      </c>
      <c r="R159" s="5">
        <v>1652.7069999999999</v>
      </c>
      <c r="S159" s="5">
        <v>1652.7069999999994</v>
      </c>
      <c r="T159" s="5">
        <v>1652.7069999999985</v>
      </c>
      <c r="U159" s="5">
        <v>1652.706999999999</v>
      </c>
      <c r="V159" s="5">
        <v>1652.7070000000001</v>
      </c>
      <c r="W159" s="5">
        <v>1652.7069999999997</v>
      </c>
      <c r="X159" s="5">
        <v>1652.7069999999994</v>
      </c>
      <c r="Y159" s="5">
        <v>1652.7069999999999</v>
      </c>
      <c r="Z159" s="5">
        <v>1652.7070000000001</v>
      </c>
      <c r="AA159" s="5">
        <v>1652.7069999999999</v>
      </c>
      <c r="AB159" s="5">
        <v>1652.7069999999997</v>
      </c>
      <c r="AC159" s="5">
        <v>1652.7070000000003</v>
      </c>
      <c r="AD159" s="5">
        <v>1652.7070000000001</v>
      </c>
      <c r="AE159" s="5">
        <v>1652.7069999999987</v>
      </c>
      <c r="AF159" s="5"/>
      <c r="AG159" s="6"/>
    </row>
    <row r="160" spans="1:33">
      <c r="A160" t="str">
        <f t="shared" si="2"/>
        <v>PRW06000019Mig_InternalOut</v>
      </c>
      <c r="B160" t="str">
        <f>VLOOKUP(D160, Lookups!B:D,3,FALSE)</f>
        <v>W06000019</v>
      </c>
      <c r="C160" s="3" t="s">
        <v>171</v>
      </c>
      <c r="D160" s="3" t="s">
        <v>58</v>
      </c>
      <c r="E160" s="3" t="s">
        <v>37</v>
      </c>
      <c r="F160" s="4" t="s">
        <v>31</v>
      </c>
      <c r="G160" s="5">
        <v>1778.8868599999989</v>
      </c>
      <c r="H160" s="5">
        <v>1778.8868599999998</v>
      </c>
      <c r="I160" s="5">
        <v>1778.8868600000012</v>
      </c>
      <c r="J160" s="5">
        <v>1778.8868599999996</v>
      </c>
      <c r="K160" s="5">
        <v>1778.8868599999998</v>
      </c>
      <c r="L160" s="5">
        <v>1778.8868600000003</v>
      </c>
      <c r="M160" s="5">
        <v>1778.8868600000003</v>
      </c>
      <c r="N160" s="5">
        <v>1778.8868600000003</v>
      </c>
      <c r="O160" s="5">
        <v>1778.8868599999998</v>
      </c>
      <c r="P160" s="5">
        <v>1778.8868600000001</v>
      </c>
      <c r="Q160" s="5">
        <v>1778.8868600000012</v>
      </c>
      <c r="R160" s="5">
        <v>1778.8868599999994</v>
      </c>
      <c r="S160" s="5">
        <v>1778.8868599999998</v>
      </c>
      <c r="T160" s="5">
        <v>1778.8868600000005</v>
      </c>
      <c r="U160" s="5">
        <v>1778.8868600000001</v>
      </c>
      <c r="V160" s="5">
        <v>1778.8868599999998</v>
      </c>
      <c r="W160" s="5">
        <v>1778.8868599999998</v>
      </c>
      <c r="X160" s="5">
        <v>1778.8868600000003</v>
      </c>
      <c r="Y160" s="5">
        <v>1778.8868599999992</v>
      </c>
      <c r="Z160" s="5">
        <v>1778.8868599999987</v>
      </c>
      <c r="AA160" s="5">
        <v>1778.8868599999994</v>
      </c>
      <c r="AB160" s="5">
        <v>1778.8868600000001</v>
      </c>
      <c r="AC160" s="5">
        <v>1778.8868600000001</v>
      </c>
      <c r="AD160" s="5">
        <v>1778.8868599999992</v>
      </c>
      <c r="AE160" s="5">
        <v>1778.886860000001</v>
      </c>
      <c r="AF160" s="5"/>
      <c r="AG160" s="6"/>
    </row>
    <row r="161" spans="1:33">
      <c r="A161" t="str">
        <f t="shared" si="2"/>
        <v>PRW06000019Mig_OverseasIn</v>
      </c>
      <c r="B161" t="str">
        <f>VLOOKUP(D161, Lookups!B:D,3,FALSE)</f>
        <v>W06000019</v>
      </c>
      <c r="C161" s="3" t="s">
        <v>171</v>
      </c>
      <c r="D161" s="3" t="s">
        <v>58</v>
      </c>
      <c r="E161" s="3" t="s">
        <v>38</v>
      </c>
      <c r="F161" s="4" t="s">
        <v>31</v>
      </c>
      <c r="G161" s="5">
        <v>81.400000000000105</v>
      </c>
      <c r="H161" s="5">
        <v>81.400000000000105</v>
      </c>
      <c r="I161" s="5">
        <v>81.400000000000105</v>
      </c>
      <c r="J161" s="5">
        <v>81.400000000000105</v>
      </c>
      <c r="K161" s="5">
        <v>81.400000000000105</v>
      </c>
      <c r="L161" s="5">
        <v>81.400000000000105</v>
      </c>
      <c r="M161" s="5">
        <v>81.400000000000105</v>
      </c>
      <c r="N161" s="5">
        <v>81.400000000000105</v>
      </c>
      <c r="O161" s="5">
        <v>81.400000000000105</v>
      </c>
      <c r="P161" s="5">
        <v>81.400000000000105</v>
      </c>
      <c r="Q161" s="5">
        <v>81.400000000000105</v>
      </c>
      <c r="R161" s="5">
        <v>81.400000000000105</v>
      </c>
      <c r="S161" s="5">
        <v>81.400000000000105</v>
      </c>
      <c r="T161" s="5">
        <v>81.400000000000105</v>
      </c>
      <c r="U161" s="5">
        <v>81.400000000000105</v>
      </c>
      <c r="V161" s="5">
        <v>81.400000000000105</v>
      </c>
      <c r="W161" s="5">
        <v>81.400000000000105</v>
      </c>
      <c r="X161" s="5">
        <v>81.400000000000105</v>
      </c>
      <c r="Y161" s="5">
        <v>81.400000000000105</v>
      </c>
      <c r="Z161" s="5">
        <v>81.400000000000105</v>
      </c>
      <c r="AA161" s="5">
        <v>81.400000000000105</v>
      </c>
      <c r="AB161" s="5">
        <v>81.400000000000105</v>
      </c>
      <c r="AC161" s="5">
        <v>81.400000000000105</v>
      </c>
      <c r="AD161" s="5">
        <v>81.400000000000105</v>
      </c>
      <c r="AE161" s="5">
        <v>81.400000000000105</v>
      </c>
      <c r="AF161" s="5"/>
      <c r="AG161" s="6"/>
    </row>
    <row r="162" spans="1:33">
      <c r="A162" t="str">
        <f t="shared" si="2"/>
        <v>PRW06000019Mig_OverseasOut</v>
      </c>
      <c r="B162" t="str">
        <f>VLOOKUP(D162, Lookups!B:D,3,FALSE)</f>
        <v>W06000019</v>
      </c>
      <c r="C162" s="3" t="s">
        <v>171</v>
      </c>
      <c r="D162" s="3" t="s">
        <v>58</v>
      </c>
      <c r="E162" s="3" t="s">
        <v>39</v>
      </c>
      <c r="F162" s="4" t="s">
        <v>31</v>
      </c>
      <c r="G162" s="5">
        <v>67.200000000000017</v>
      </c>
      <c r="H162" s="5">
        <v>67.199999999999974</v>
      </c>
      <c r="I162" s="5">
        <v>67.2</v>
      </c>
      <c r="J162" s="5">
        <v>67.200000000000031</v>
      </c>
      <c r="K162" s="5">
        <v>67.19999999999996</v>
      </c>
      <c r="L162" s="5">
        <v>67.200000000000017</v>
      </c>
      <c r="M162" s="5">
        <v>67.199999999999989</v>
      </c>
      <c r="N162" s="5">
        <v>67.199999999999989</v>
      </c>
      <c r="O162" s="5">
        <v>67.2</v>
      </c>
      <c r="P162" s="5">
        <v>67.199999999999989</v>
      </c>
      <c r="Q162" s="5">
        <v>67.199999999999989</v>
      </c>
      <c r="R162" s="5">
        <v>67.200000000000031</v>
      </c>
      <c r="S162" s="5">
        <v>67.200000000000017</v>
      </c>
      <c r="T162" s="5">
        <v>67.2</v>
      </c>
      <c r="U162" s="5">
        <v>67.19999999999996</v>
      </c>
      <c r="V162" s="5">
        <v>67.199999999999989</v>
      </c>
      <c r="W162" s="5">
        <v>67.200000000000031</v>
      </c>
      <c r="X162" s="5">
        <v>67.2</v>
      </c>
      <c r="Y162" s="5">
        <v>67.200000000000017</v>
      </c>
      <c r="Z162" s="5">
        <v>67.2</v>
      </c>
      <c r="AA162" s="5">
        <v>67.200000000000045</v>
      </c>
      <c r="AB162" s="5">
        <v>67.2</v>
      </c>
      <c r="AC162" s="5">
        <v>67.200000000000031</v>
      </c>
      <c r="AD162" s="5">
        <v>67.200000000000017</v>
      </c>
      <c r="AE162" s="5">
        <v>67.200000000000031</v>
      </c>
      <c r="AF162" s="5"/>
      <c r="AG162" s="6"/>
    </row>
    <row r="163" spans="1:33">
      <c r="A163" t="str">
        <f t="shared" si="2"/>
        <v>PRW06000019Constraint</v>
      </c>
      <c r="B163" t="str">
        <f>VLOOKUP(D163, Lookups!B:D,3,FALSE)</f>
        <v>W06000019</v>
      </c>
      <c r="C163" s="3" t="s">
        <v>171</v>
      </c>
      <c r="D163" s="3" t="s">
        <v>58</v>
      </c>
      <c r="E163" s="3" t="s">
        <v>40</v>
      </c>
      <c r="F163" s="4" t="s">
        <v>31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6"/>
    </row>
    <row r="164" spans="1:33">
      <c r="A164" t="str">
        <f t="shared" si="2"/>
        <v>PRW06000020StartPop</v>
      </c>
      <c r="B164" t="str">
        <f>VLOOKUP(D164, Lookups!B:D,3,FALSE)</f>
        <v>W06000020</v>
      </c>
      <c r="C164" s="3" t="s">
        <v>171</v>
      </c>
      <c r="D164" s="3" t="s">
        <v>59</v>
      </c>
      <c r="E164" s="3" t="s">
        <v>30</v>
      </c>
      <c r="F164" s="4" t="s">
        <v>31</v>
      </c>
      <c r="G164" s="5">
        <v>91609</v>
      </c>
      <c r="H164" s="5">
        <v>91702.642216949549</v>
      </c>
      <c r="I164" s="5">
        <v>91799.444517999524</v>
      </c>
      <c r="J164" s="5">
        <v>91896.342594495014</v>
      </c>
      <c r="K164" s="5">
        <v>91991.042166625499</v>
      </c>
      <c r="L164" s="5">
        <v>92087.007139006848</v>
      </c>
      <c r="M164" s="5">
        <v>92182.461732805517</v>
      </c>
      <c r="N164" s="5">
        <v>92272.786818305452</v>
      </c>
      <c r="O164" s="5">
        <v>92356.173528108833</v>
      </c>
      <c r="P164" s="5">
        <v>92428.906741077371</v>
      </c>
      <c r="Q164" s="5">
        <v>92484.22976840401</v>
      </c>
      <c r="R164" s="5">
        <v>92520.333348175569</v>
      </c>
      <c r="S164" s="5">
        <v>92537.909680471566</v>
      </c>
      <c r="T164" s="5">
        <v>92532.794570605911</v>
      </c>
      <c r="U164" s="5">
        <v>92510.089852296049</v>
      </c>
      <c r="V164" s="5">
        <v>92462.698469671173</v>
      </c>
      <c r="W164" s="5">
        <v>92399.251335429697</v>
      </c>
      <c r="X164" s="5">
        <v>92317.985314861508</v>
      </c>
      <c r="Y164" s="5">
        <v>92220.99482349724</v>
      </c>
      <c r="Z164" s="5">
        <v>92109.167107274276</v>
      </c>
      <c r="AA164" s="5">
        <v>91986.054245679217</v>
      </c>
      <c r="AB164" s="5">
        <v>91852.73073228974</v>
      </c>
      <c r="AC164" s="5">
        <v>91708.832891888145</v>
      </c>
      <c r="AD164" s="5">
        <v>91556.834000703675</v>
      </c>
      <c r="AE164" s="5">
        <v>91396.035820921359</v>
      </c>
      <c r="AF164" s="5">
        <v>91229.499251455141</v>
      </c>
      <c r="AG164" s="6"/>
    </row>
    <row r="165" spans="1:33">
      <c r="A165" t="str">
        <f t="shared" si="2"/>
        <v>PRW06000020Births</v>
      </c>
      <c r="B165" t="str">
        <f>VLOOKUP(D165, Lookups!B:D,3,FALSE)</f>
        <v>W06000020</v>
      </c>
      <c r="C165" s="3" t="s">
        <v>171</v>
      </c>
      <c r="D165" s="3" t="s">
        <v>59</v>
      </c>
      <c r="E165" s="3" t="s">
        <v>34</v>
      </c>
      <c r="F165" s="4" t="s">
        <v>32</v>
      </c>
      <c r="G165" s="5">
        <v>542.84185966453265</v>
      </c>
      <c r="H165" s="5">
        <v>540.64619020441273</v>
      </c>
      <c r="I165" s="5">
        <v>539.71805234914518</v>
      </c>
      <c r="J165" s="5">
        <v>539.25005277750483</v>
      </c>
      <c r="K165" s="5">
        <v>538.88396450480241</v>
      </c>
      <c r="L165" s="5">
        <v>537.59389984692871</v>
      </c>
      <c r="M165" s="5">
        <v>535.475238019377</v>
      </c>
      <c r="N165" s="5">
        <v>533.1133653461776</v>
      </c>
      <c r="O165" s="5">
        <v>528.92960412450589</v>
      </c>
      <c r="P165" s="5">
        <v>523.00114702206383</v>
      </c>
      <c r="Q165" s="5">
        <v>516.2749009527405</v>
      </c>
      <c r="R165" s="5">
        <v>509.18879030107547</v>
      </c>
      <c r="S165" s="5">
        <v>502.49818970872525</v>
      </c>
      <c r="T165" s="5">
        <v>496.24330873142083</v>
      </c>
      <c r="U165" s="5">
        <v>490.45046977213917</v>
      </c>
      <c r="V165" s="5">
        <v>485.82712473126855</v>
      </c>
      <c r="W165" s="5">
        <v>482.36808826949897</v>
      </c>
      <c r="X165" s="5">
        <v>479.44403843254349</v>
      </c>
      <c r="Y165" s="5">
        <v>477.00194048405814</v>
      </c>
      <c r="Z165" s="5">
        <v>475.06295275626582</v>
      </c>
      <c r="AA165" s="5">
        <v>473.80531832984087</v>
      </c>
      <c r="AB165" s="5">
        <v>473.04109594736377</v>
      </c>
      <c r="AC165" s="5">
        <v>472.7181469040479</v>
      </c>
      <c r="AD165" s="5">
        <v>472.63763182299874</v>
      </c>
      <c r="AE165" s="5">
        <v>472.75117703542855</v>
      </c>
      <c r="AF165" s="5"/>
      <c r="AG165" s="6"/>
    </row>
    <row r="166" spans="1:33">
      <c r="A166" t="str">
        <f t="shared" si="2"/>
        <v>PRW06000020Births</v>
      </c>
      <c r="B166" t="str">
        <f>VLOOKUP(D166, Lookups!B:D,3,FALSE)</f>
        <v>W06000020</v>
      </c>
      <c r="C166" s="3" t="s">
        <v>171</v>
      </c>
      <c r="D166" s="3" t="s">
        <v>59</v>
      </c>
      <c r="E166" s="3" t="s">
        <v>34</v>
      </c>
      <c r="F166" s="4" t="s">
        <v>33</v>
      </c>
      <c r="G166" s="5">
        <v>516.99227136471177</v>
      </c>
      <c r="H166" s="5">
        <v>514.90115749583106</v>
      </c>
      <c r="I166" s="5">
        <v>514.01721664014451</v>
      </c>
      <c r="J166" s="5">
        <v>513.57150274164462</v>
      </c>
      <c r="K166" s="5">
        <v>513.22284722760332</v>
      </c>
      <c r="L166" s="5">
        <v>511.99421416291375</v>
      </c>
      <c r="M166" s="5">
        <v>509.97644089989274</v>
      </c>
      <c r="N166" s="5">
        <v>507.72703824928249</v>
      </c>
      <c r="O166" s="5">
        <v>503.74250356697854</v>
      </c>
      <c r="P166" s="5">
        <v>498.09635368278612</v>
      </c>
      <c r="Q166" s="5">
        <v>491.69040474714859</v>
      </c>
      <c r="R166" s="5">
        <v>484.94172762189908</v>
      </c>
      <c r="S166" s="5">
        <v>478.56972676114958</v>
      </c>
      <c r="T166" s="5">
        <v>472.61269698166484</v>
      </c>
      <c r="U166" s="5">
        <v>467.09570723982768</v>
      </c>
      <c r="V166" s="5">
        <v>462.69252128165635</v>
      </c>
      <c r="W166" s="5">
        <v>459.39820068853049</v>
      </c>
      <c r="X166" s="5">
        <v>456.61339119037314</v>
      </c>
      <c r="Y166" s="5">
        <v>454.28758351212446</v>
      </c>
      <c r="Z166" s="5">
        <v>452.4409284473158</v>
      </c>
      <c r="AA166" s="5">
        <v>451.24318131877692</v>
      </c>
      <c r="AB166" s="5">
        <v>450.51535044444319</v>
      </c>
      <c r="AC166" s="5">
        <v>450.20777991268255</v>
      </c>
      <c r="AD166" s="5">
        <v>450.13109887954261</v>
      </c>
      <c r="AE166" s="5">
        <v>450.23923718212848</v>
      </c>
      <c r="AF166" s="5"/>
      <c r="AG166" s="6"/>
    </row>
    <row r="167" spans="1:33">
      <c r="A167" t="str">
        <f t="shared" si="2"/>
        <v>PRW06000020Deaths</v>
      </c>
      <c r="B167" t="str">
        <f>VLOOKUP(D167, Lookups!B:D,3,FALSE)</f>
        <v>W06000020</v>
      </c>
      <c r="C167" s="3" t="s">
        <v>171</v>
      </c>
      <c r="D167" s="3" t="s">
        <v>59</v>
      </c>
      <c r="E167" s="3" t="s">
        <v>35</v>
      </c>
      <c r="F167" s="4" t="s">
        <v>31</v>
      </c>
      <c r="G167" s="5">
        <v>918.72551407971707</v>
      </c>
      <c r="H167" s="5">
        <v>911.27864665023299</v>
      </c>
      <c r="I167" s="5">
        <v>909.37079249378667</v>
      </c>
      <c r="J167" s="5">
        <v>910.655583388742</v>
      </c>
      <c r="K167" s="5">
        <v>908.67543935105948</v>
      </c>
      <c r="L167" s="5">
        <v>906.66712021109311</v>
      </c>
      <c r="M167" s="5">
        <v>907.66019341937294</v>
      </c>
      <c r="N167" s="5">
        <v>909.98729379205622</v>
      </c>
      <c r="O167" s="5">
        <v>912.47249472294493</v>
      </c>
      <c r="P167" s="5">
        <v>918.30807337827162</v>
      </c>
      <c r="Q167" s="5">
        <v>924.39532592827982</v>
      </c>
      <c r="R167" s="5">
        <v>929.08778562694772</v>
      </c>
      <c r="S167" s="5">
        <v>938.71662633560777</v>
      </c>
      <c r="T167" s="5">
        <v>944.09432402288849</v>
      </c>
      <c r="U167" s="5">
        <v>957.47115963686429</v>
      </c>
      <c r="V167" s="5">
        <v>964.50038025430865</v>
      </c>
      <c r="W167" s="5">
        <v>975.56590952626448</v>
      </c>
      <c r="X167" s="5">
        <v>985.58152098717744</v>
      </c>
      <c r="Y167" s="5">
        <v>995.65084021915607</v>
      </c>
      <c r="Z167" s="5">
        <v>1003.1503427986731</v>
      </c>
      <c r="AA167" s="5">
        <v>1010.905613038113</v>
      </c>
      <c r="AB167" s="5">
        <v>1019.9878867933801</v>
      </c>
      <c r="AC167" s="5">
        <v>1027.4584180012162</v>
      </c>
      <c r="AD167" s="5">
        <v>1036.1005104848189</v>
      </c>
      <c r="AE167" s="5">
        <v>1042.0605836838181</v>
      </c>
      <c r="AF167" s="5"/>
      <c r="AG167" s="6"/>
    </row>
    <row r="168" spans="1:33">
      <c r="A168" t="str">
        <f t="shared" si="2"/>
        <v>PRW06000020Mig_InternalIN</v>
      </c>
      <c r="B168" t="str">
        <f>VLOOKUP(D168, Lookups!B:D,3,FALSE)</f>
        <v>W06000020</v>
      </c>
      <c r="C168" s="3" t="s">
        <v>171</v>
      </c>
      <c r="D168" s="3" t="s">
        <v>59</v>
      </c>
      <c r="E168" s="3" t="s">
        <v>36</v>
      </c>
      <c r="F168" s="4" t="s">
        <v>31</v>
      </c>
      <c r="G168" s="5">
        <v>2348.0354400000001</v>
      </c>
      <c r="H168" s="5">
        <v>2348.0354399999983</v>
      </c>
      <c r="I168" s="5">
        <v>2348.0354400000006</v>
      </c>
      <c r="J168" s="5">
        <v>2348.0354400000006</v>
      </c>
      <c r="K168" s="5">
        <v>2348.0354400000015</v>
      </c>
      <c r="L168" s="5">
        <v>2348.0354400000001</v>
      </c>
      <c r="M168" s="5">
        <v>2348.0354400000001</v>
      </c>
      <c r="N168" s="5">
        <v>2348.0354399999987</v>
      </c>
      <c r="O168" s="5">
        <v>2348.0354399999987</v>
      </c>
      <c r="P168" s="5">
        <v>2348.0354399999992</v>
      </c>
      <c r="Q168" s="5">
        <v>2348.0354399999992</v>
      </c>
      <c r="R168" s="5">
        <v>2348.0354400000006</v>
      </c>
      <c r="S168" s="5">
        <v>2348.0354399999992</v>
      </c>
      <c r="T168" s="5">
        <v>2348.0354399999992</v>
      </c>
      <c r="U168" s="5">
        <v>2348.0354400000006</v>
      </c>
      <c r="V168" s="5">
        <v>2348.0354400000019</v>
      </c>
      <c r="W168" s="5">
        <v>2348.0354400000006</v>
      </c>
      <c r="X168" s="5">
        <v>2348.0354400000015</v>
      </c>
      <c r="Y168" s="5">
        <v>2348.0354400000006</v>
      </c>
      <c r="Z168" s="5">
        <v>2348.0354400000015</v>
      </c>
      <c r="AA168" s="5">
        <v>2348.0354399999997</v>
      </c>
      <c r="AB168" s="5">
        <v>2348.0354400000024</v>
      </c>
      <c r="AC168" s="5">
        <v>2348.035440000001</v>
      </c>
      <c r="AD168" s="5">
        <v>2348.0354399999992</v>
      </c>
      <c r="AE168" s="5">
        <v>2348.0354399999997</v>
      </c>
      <c r="AF168" s="5"/>
      <c r="AG168" s="6"/>
    </row>
    <row r="169" spans="1:33">
      <c r="A169" t="str">
        <f t="shared" si="2"/>
        <v>PRW06000020Mig_InternalOut</v>
      </c>
      <c r="B169" t="str">
        <f>VLOOKUP(D169, Lookups!B:D,3,FALSE)</f>
        <v>W06000020</v>
      </c>
      <c r="C169" s="3" t="s">
        <v>171</v>
      </c>
      <c r="D169" s="3" t="s">
        <v>59</v>
      </c>
      <c r="E169" s="3" t="s">
        <v>37</v>
      </c>
      <c r="F169" s="4" t="s">
        <v>31</v>
      </c>
      <c r="G169" s="5">
        <v>2399.501839999999</v>
      </c>
      <c r="H169" s="5">
        <v>2399.5018400000013</v>
      </c>
      <c r="I169" s="5">
        <v>2399.5018399999999</v>
      </c>
      <c r="J169" s="5">
        <v>2399.501839999999</v>
      </c>
      <c r="K169" s="5">
        <v>2399.5018400000026</v>
      </c>
      <c r="L169" s="5">
        <v>2399.5018400000004</v>
      </c>
      <c r="M169" s="5">
        <v>2399.501839999999</v>
      </c>
      <c r="N169" s="5">
        <v>2399.501839999999</v>
      </c>
      <c r="O169" s="5">
        <v>2399.5018400000008</v>
      </c>
      <c r="P169" s="5">
        <v>2399.5018400000013</v>
      </c>
      <c r="Q169" s="5">
        <v>2399.501839999999</v>
      </c>
      <c r="R169" s="5">
        <v>2399.5018400000017</v>
      </c>
      <c r="S169" s="5">
        <v>2399.5018400000022</v>
      </c>
      <c r="T169" s="5">
        <v>2399.5018399999994</v>
      </c>
      <c r="U169" s="5">
        <v>2399.5018400000013</v>
      </c>
      <c r="V169" s="5">
        <v>2399.501839999999</v>
      </c>
      <c r="W169" s="5">
        <v>2399.5018399999994</v>
      </c>
      <c r="X169" s="5">
        <v>2399.5018400000004</v>
      </c>
      <c r="Y169" s="5">
        <v>2399.501839999999</v>
      </c>
      <c r="Z169" s="5">
        <v>2399.5018400000013</v>
      </c>
      <c r="AA169" s="5">
        <v>2399.5018400000013</v>
      </c>
      <c r="AB169" s="5">
        <v>2399.501839999999</v>
      </c>
      <c r="AC169" s="5">
        <v>2399.5018399999999</v>
      </c>
      <c r="AD169" s="5">
        <v>2399.5018400000008</v>
      </c>
      <c r="AE169" s="5">
        <v>2399.5018400000004</v>
      </c>
      <c r="AF169" s="5"/>
      <c r="AG169" s="6"/>
    </row>
    <row r="170" spans="1:33">
      <c r="A170" t="str">
        <f t="shared" si="2"/>
        <v>PRW06000020Mig_OverseasIn</v>
      </c>
      <c r="B170" t="str">
        <f>VLOOKUP(D170, Lookups!B:D,3,FALSE)</f>
        <v>W06000020</v>
      </c>
      <c r="C170" s="3" t="s">
        <v>171</v>
      </c>
      <c r="D170" s="3" t="s">
        <v>59</v>
      </c>
      <c r="E170" s="3" t="s">
        <v>38</v>
      </c>
      <c r="F170" s="4" t="s">
        <v>31</v>
      </c>
      <c r="G170" s="5">
        <v>87.400000000000048</v>
      </c>
      <c r="H170" s="5">
        <v>87.400000000000048</v>
      </c>
      <c r="I170" s="5">
        <v>87.400000000000048</v>
      </c>
      <c r="J170" s="5">
        <v>87.400000000000048</v>
      </c>
      <c r="K170" s="5">
        <v>87.400000000000048</v>
      </c>
      <c r="L170" s="5">
        <v>87.400000000000048</v>
      </c>
      <c r="M170" s="5">
        <v>87.400000000000048</v>
      </c>
      <c r="N170" s="5">
        <v>87.400000000000048</v>
      </c>
      <c r="O170" s="5">
        <v>87.400000000000048</v>
      </c>
      <c r="P170" s="5">
        <v>87.400000000000048</v>
      </c>
      <c r="Q170" s="5">
        <v>87.400000000000048</v>
      </c>
      <c r="R170" s="5">
        <v>87.400000000000048</v>
      </c>
      <c r="S170" s="5">
        <v>87.400000000000048</v>
      </c>
      <c r="T170" s="5">
        <v>87.400000000000048</v>
      </c>
      <c r="U170" s="5">
        <v>87.400000000000048</v>
      </c>
      <c r="V170" s="5">
        <v>87.400000000000048</v>
      </c>
      <c r="W170" s="5">
        <v>87.400000000000048</v>
      </c>
      <c r="X170" s="5">
        <v>87.400000000000048</v>
      </c>
      <c r="Y170" s="5">
        <v>87.400000000000048</v>
      </c>
      <c r="Z170" s="5">
        <v>87.400000000000048</v>
      </c>
      <c r="AA170" s="5">
        <v>87.400000000000048</v>
      </c>
      <c r="AB170" s="5">
        <v>87.400000000000048</v>
      </c>
      <c r="AC170" s="5">
        <v>87.400000000000048</v>
      </c>
      <c r="AD170" s="5">
        <v>87.400000000000048</v>
      </c>
      <c r="AE170" s="5">
        <v>87.400000000000048</v>
      </c>
      <c r="AF170" s="5"/>
      <c r="AG170" s="6"/>
    </row>
    <row r="171" spans="1:33">
      <c r="A171" t="str">
        <f t="shared" si="2"/>
        <v>PRW06000020Mig_OverseasOut</v>
      </c>
      <c r="B171" t="str">
        <f>VLOOKUP(D171, Lookups!B:D,3,FALSE)</f>
        <v>W06000020</v>
      </c>
      <c r="C171" s="3" t="s">
        <v>171</v>
      </c>
      <c r="D171" s="3" t="s">
        <v>59</v>
      </c>
      <c r="E171" s="3" t="s">
        <v>39</v>
      </c>
      <c r="F171" s="4" t="s">
        <v>31</v>
      </c>
      <c r="G171" s="5">
        <v>83.400000000000034</v>
      </c>
      <c r="H171" s="5">
        <v>83.400000000000048</v>
      </c>
      <c r="I171" s="5">
        <v>83.399999999999991</v>
      </c>
      <c r="J171" s="5">
        <v>83.399999999999977</v>
      </c>
      <c r="K171" s="5">
        <v>83.399999999999977</v>
      </c>
      <c r="L171" s="5">
        <v>83.399999999999991</v>
      </c>
      <c r="M171" s="5">
        <v>83.4</v>
      </c>
      <c r="N171" s="5">
        <v>83.400000000000063</v>
      </c>
      <c r="O171" s="5">
        <v>83.400000000000077</v>
      </c>
      <c r="P171" s="5">
        <v>83.4</v>
      </c>
      <c r="Q171" s="5">
        <v>83.399999999999977</v>
      </c>
      <c r="R171" s="5">
        <v>83.399999999999991</v>
      </c>
      <c r="S171" s="5">
        <v>83.400000000000034</v>
      </c>
      <c r="T171" s="5">
        <v>83.399999999999991</v>
      </c>
      <c r="U171" s="5">
        <v>83.399999999999963</v>
      </c>
      <c r="V171" s="5">
        <v>83.399999999999991</v>
      </c>
      <c r="W171" s="5">
        <v>83.4</v>
      </c>
      <c r="X171" s="5">
        <v>83.40000000000002</v>
      </c>
      <c r="Y171" s="5">
        <v>83.4</v>
      </c>
      <c r="Z171" s="5">
        <v>83.399999999999991</v>
      </c>
      <c r="AA171" s="5">
        <v>83.40000000000002</v>
      </c>
      <c r="AB171" s="5">
        <v>83.400000000000048</v>
      </c>
      <c r="AC171" s="5">
        <v>83.40000000000002</v>
      </c>
      <c r="AD171" s="5">
        <v>83.399999999999977</v>
      </c>
      <c r="AE171" s="5">
        <v>83.4</v>
      </c>
      <c r="AF171" s="5"/>
      <c r="AG171" s="6"/>
    </row>
    <row r="172" spans="1:33">
      <c r="A172" t="str">
        <f t="shared" si="2"/>
        <v>PRW06000020Constraint</v>
      </c>
      <c r="B172" t="str">
        <f>VLOOKUP(D172, Lookups!B:D,3,FALSE)</f>
        <v>W06000020</v>
      </c>
      <c r="C172" s="3" t="s">
        <v>171</v>
      </c>
      <c r="D172" s="3" t="s">
        <v>59</v>
      </c>
      <c r="E172" s="3" t="s">
        <v>40</v>
      </c>
      <c r="F172" s="4" t="s">
        <v>31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6"/>
    </row>
    <row r="173" spans="1:33">
      <c r="A173" t="str">
        <f t="shared" si="2"/>
        <v>PRW06000021StartPop</v>
      </c>
      <c r="B173" t="str">
        <f>VLOOKUP(D173, Lookups!B:D,3,FALSE)</f>
        <v>W06000021</v>
      </c>
      <c r="C173" s="3" t="s">
        <v>171</v>
      </c>
      <c r="D173" s="3" t="s">
        <v>60</v>
      </c>
      <c r="E173" s="3" t="s">
        <v>30</v>
      </c>
      <c r="F173" s="4" t="s">
        <v>31</v>
      </c>
      <c r="G173" s="5">
        <v>92336</v>
      </c>
      <c r="H173" s="5">
        <v>92487.027894617961</v>
      </c>
      <c r="I173" s="5">
        <v>92639.177168295835</v>
      </c>
      <c r="J173" s="5">
        <v>92787.46136627857</v>
      </c>
      <c r="K173" s="5">
        <v>92931.027389899653</v>
      </c>
      <c r="L173" s="5">
        <v>93070.451945809386</v>
      </c>
      <c r="M173" s="5">
        <v>93208.856794076011</v>
      </c>
      <c r="N173" s="5">
        <v>93341.285078774134</v>
      </c>
      <c r="O173" s="5">
        <v>93468.38067391915</v>
      </c>
      <c r="P173" s="5">
        <v>93588.302408713367</v>
      </c>
      <c r="Q173" s="5">
        <v>93694.005179233427</v>
      </c>
      <c r="R173" s="5">
        <v>93783.643087868128</v>
      </c>
      <c r="S173" s="5">
        <v>93854.047153725216</v>
      </c>
      <c r="T173" s="5">
        <v>93901.392057243283</v>
      </c>
      <c r="U173" s="5">
        <v>93925.371067284505</v>
      </c>
      <c r="V173" s="5">
        <v>93924.814666323742</v>
      </c>
      <c r="W173" s="5">
        <v>93899.502380764039</v>
      </c>
      <c r="X173" s="5">
        <v>93847.103848932456</v>
      </c>
      <c r="Y173" s="5">
        <v>93765.978406115726</v>
      </c>
      <c r="Z173" s="5">
        <v>93657.278214410995</v>
      </c>
      <c r="AA173" s="5">
        <v>93519.73147951439</v>
      </c>
      <c r="AB173" s="5">
        <v>93356.009432083665</v>
      </c>
      <c r="AC173" s="5">
        <v>93166.059100637634</v>
      </c>
      <c r="AD173" s="5">
        <v>92950.002332196469</v>
      </c>
      <c r="AE173" s="5">
        <v>92710.867945284306</v>
      </c>
      <c r="AF173" s="5">
        <v>92451.966966697932</v>
      </c>
      <c r="AG173" s="6"/>
    </row>
    <row r="174" spans="1:33">
      <c r="A174" t="str">
        <f t="shared" si="2"/>
        <v>PRW06000021Births</v>
      </c>
      <c r="B174" t="str">
        <f>VLOOKUP(D174, Lookups!B:D,3,FALSE)</f>
        <v>W06000021</v>
      </c>
      <c r="C174" s="3" t="s">
        <v>171</v>
      </c>
      <c r="D174" s="3" t="s">
        <v>60</v>
      </c>
      <c r="E174" s="3" t="s">
        <v>34</v>
      </c>
      <c r="F174" s="4" t="s">
        <v>32</v>
      </c>
      <c r="G174" s="5">
        <v>377.46065718554325</v>
      </c>
      <c r="H174" s="5">
        <v>377.99315475997946</v>
      </c>
      <c r="I174" s="5">
        <v>379.83871361759122</v>
      </c>
      <c r="J174" s="5">
        <v>381.73802573564893</v>
      </c>
      <c r="K174" s="5">
        <v>384.5709179674277</v>
      </c>
      <c r="L174" s="5">
        <v>387.74995452849839</v>
      </c>
      <c r="M174" s="5">
        <v>390.52653589739668</v>
      </c>
      <c r="N174" s="5">
        <v>393.16635417816155</v>
      </c>
      <c r="O174" s="5">
        <v>393.91340821445863</v>
      </c>
      <c r="P174" s="5">
        <v>392.73170566891258</v>
      </c>
      <c r="Q174" s="5">
        <v>390.56155302653292</v>
      </c>
      <c r="R174" s="5">
        <v>387.1465244447997</v>
      </c>
      <c r="S174" s="5">
        <v>383.15086210592642</v>
      </c>
      <c r="T174" s="5">
        <v>379.04662888115286</v>
      </c>
      <c r="U174" s="5">
        <v>374.3502589304461</v>
      </c>
      <c r="V174" s="5">
        <v>369.31289715296538</v>
      </c>
      <c r="W174" s="5">
        <v>364.54915321848529</v>
      </c>
      <c r="X174" s="5">
        <v>359.6398674122504</v>
      </c>
      <c r="Y174" s="5">
        <v>354.64432177929854</v>
      </c>
      <c r="Z174" s="5">
        <v>349.63174446895789</v>
      </c>
      <c r="AA174" s="5">
        <v>344.72363432546121</v>
      </c>
      <c r="AB174" s="5">
        <v>340.38664184550493</v>
      </c>
      <c r="AC174" s="5">
        <v>336.65534734609798</v>
      </c>
      <c r="AD174" s="5">
        <v>333.13551296912414</v>
      </c>
      <c r="AE174" s="5">
        <v>329.96535486769494</v>
      </c>
      <c r="AF174" s="5"/>
      <c r="AG174" s="6"/>
    </row>
    <row r="175" spans="1:33">
      <c r="A175" t="str">
        <f t="shared" si="2"/>
        <v>PRW06000021Births</v>
      </c>
      <c r="B175" t="str">
        <f>VLOOKUP(D175, Lookups!B:D,3,FALSE)</f>
        <v>W06000021</v>
      </c>
      <c r="C175" s="3" t="s">
        <v>171</v>
      </c>
      <c r="D175" s="3" t="s">
        <v>60</v>
      </c>
      <c r="E175" s="3" t="s">
        <v>34</v>
      </c>
      <c r="F175" s="4" t="s">
        <v>33</v>
      </c>
      <c r="G175" s="5">
        <v>359.48635691021832</v>
      </c>
      <c r="H175" s="5">
        <v>359.99349748090702</v>
      </c>
      <c r="I175" s="5">
        <v>361.75117266521136</v>
      </c>
      <c r="J175" s="5">
        <v>363.56004143327579</v>
      </c>
      <c r="K175" s="5">
        <v>366.25803416055714</v>
      </c>
      <c r="L175" s="5">
        <v>369.28568816917584</v>
      </c>
      <c r="M175" s="5">
        <v>371.93005150074123</v>
      </c>
      <c r="N175" s="5">
        <v>374.44416426611667</v>
      </c>
      <c r="O175" s="5">
        <v>375.15564433380348</v>
      </c>
      <c r="P175" s="5">
        <v>374.03021328565831</v>
      </c>
      <c r="Q175" s="5">
        <v>371.96340114909003</v>
      </c>
      <c r="R175" s="5">
        <v>368.71099282461643</v>
      </c>
      <c r="S175" s="5">
        <v>364.90559994379259</v>
      </c>
      <c r="T175" s="5">
        <v>360.99680621444122</v>
      </c>
      <c r="U175" s="5">
        <v>356.52407271985533</v>
      </c>
      <c r="V175" s="5">
        <v>351.72658508941549</v>
      </c>
      <c r="W175" s="5">
        <v>347.18968589301096</v>
      </c>
      <c r="X175" s="5">
        <v>342.51417538372124</v>
      </c>
      <c r="Y175" s="5">
        <v>337.75651265468656</v>
      </c>
      <c r="Z175" s="5">
        <v>332.98262927976452</v>
      </c>
      <c r="AA175" s="5">
        <v>328.30823844932519</v>
      </c>
      <c r="AB175" s="5">
        <v>324.17776922852875</v>
      </c>
      <c r="AC175" s="5">
        <v>320.62415525415474</v>
      </c>
      <c r="AD175" s="5">
        <v>317.2719318819486</v>
      </c>
      <c r="AE175" s="5">
        <v>314.25273354957244</v>
      </c>
      <c r="AF175" s="5"/>
      <c r="AG175" s="6"/>
    </row>
    <row r="176" spans="1:33">
      <c r="A176" t="str">
        <f t="shared" si="2"/>
        <v>PRW06000021Deaths</v>
      </c>
      <c r="B176" t="str">
        <f>VLOOKUP(D176, Lookups!B:D,3,FALSE)</f>
        <v>W06000021</v>
      </c>
      <c r="C176" s="3" t="s">
        <v>171</v>
      </c>
      <c r="D176" s="3" t="s">
        <v>60</v>
      </c>
      <c r="E176" s="3" t="s">
        <v>35</v>
      </c>
      <c r="F176" s="4" t="s">
        <v>31</v>
      </c>
      <c r="G176" s="5">
        <v>905.33603947781501</v>
      </c>
      <c r="H176" s="5">
        <v>905.25429856299115</v>
      </c>
      <c r="I176" s="5">
        <v>912.72260830008986</v>
      </c>
      <c r="J176" s="5">
        <v>921.14896354780376</v>
      </c>
      <c r="K176" s="5">
        <v>930.8213162183049</v>
      </c>
      <c r="L176" s="5">
        <v>938.04771443093728</v>
      </c>
      <c r="M176" s="5">
        <v>949.44522270008792</v>
      </c>
      <c r="N176" s="5">
        <v>959.93184329929022</v>
      </c>
      <c r="O176" s="5">
        <v>968.56423775397013</v>
      </c>
      <c r="P176" s="5">
        <v>980.47606843455628</v>
      </c>
      <c r="Q176" s="5">
        <v>992.30396554090669</v>
      </c>
      <c r="R176" s="5">
        <v>1004.8703714123376</v>
      </c>
      <c r="S176" s="5">
        <v>1020.1284785316882</v>
      </c>
      <c r="T176" s="5">
        <v>1035.4813450543627</v>
      </c>
      <c r="U176" s="5">
        <v>1050.8476526110599</v>
      </c>
      <c r="V176" s="5">
        <v>1065.7686878020254</v>
      </c>
      <c r="W176" s="5">
        <v>1083.5542909431658</v>
      </c>
      <c r="X176" s="5">
        <v>1102.6964056126867</v>
      </c>
      <c r="Y176" s="5">
        <v>1120.517946138717</v>
      </c>
      <c r="Z176" s="5">
        <v>1139.5780286453205</v>
      </c>
      <c r="AA176" s="5">
        <v>1156.1708402054858</v>
      </c>
      <c r="AB176" s="5">
        <v>1173.9316625200611</v>
      </c>
      <c r="AC176" s="5">
        <v>1192.7531910414348</v>
      </c>
      <c r="AD176" s="5">
        <v>1208.9587517632706</v>
      </c>
      <c r="AE176" s="5">
        <v>1222.5359870036295</v>
      </c>
      <c r="AF176" s="5"/>
      <c r="AG176" s="6"/>
    </row>
    <row r="177" spans="1:33">
      <c r="A177" t="str">
        <f t="shared" si="2"/>
        <v>PRW06000021Mig_InternalIN</v>
      </c>
      <c r="B177" t="str">
        <f>VLOOKUP(D177, Lookups!B:D,3,FALSE)</f>
        <v>W06000021</v>
      </c>
      <c r="C177" s="3" t="s">
        <v>171</v>
      </c>
      <c r="D177" s="3" t="s">
        <v>60</v>
      </c>
      <c r="E177" s="3" t="s">
        <v>36</v>
      </c>
      <c r="F177" s="4" t="s">
        <v>31</v>
      </c>
      <c r="G177" s="5">
        <v>4249.7543799999985</v>
      </c>
      <c r="H177" s="5">
        <v>4249.7543799999994</v>
      </c>
      <c r="I177" s="5">
        <v>4249.7543800000012</v>
      </c>
      <c r="J177" s="5">
        <v>4249.7543799999985</v>
      </c>
      <c r="K177" s="5">
        <v>4249.7543799999985</v>
      </c>
      <c r="L177" s="5">
        <v>4249.7543799999994</v>
      </c>
      <c r="M177" s="5">
        <v>4249.754380000003</v>
      </c>
      <c r="N177" s="5">
        <v>4249.7543800000012</v>
      </c>
      <c r="O177" s="5">
        <v>4249.7543799999985</v>
      </c>
      <c r="P177" s="5">
        <v>4249.7543799999985</v>
      </c>
      <c r="Q177" s="5">
        <v>4249.7543799999985</v>
      </c>
      <c r="R177" s="5">
        <v>4249.7543799999994</v>
      </c>
      <c r="S177" s="5">
        <v>4249.7543799999985</v>
      </c>
      <c r="T177" s="5">
        <v>4249.7543800000003</v>
      </c>
      <c r="U177" s="5">
        <v>4249.7543800000012</v>
      </c>
      <c r="V177" s="5">
        <v>4249.7543799999985</v>
      </c>
      <c r="W177" s="5">
        <v>4249.7543799999994</v>
      </c>
      <c r="X177" s="5">
        <v>4249.7543799999994</v>
      </c>
      <c r="Y177" s="5">
        <v>4249.7543800000003</v>
      </c>
      <c r="Z177" s="5">
        <v>4249.7543799999985</v>
      </c>
      <c r="AA177" s="5">
        <v>4249.7543800000012</v>
      </c>
      <c r="AB177" s="5">
        <v>4249.7543800000021</v>
      </c>
      <c r="AC177" s="5">
        <v>4249.7543799999958</v>
      </c>
      <c r="AD177" s="5">
        <v>4249.7543800000012</v>
      </c>
      <c r="AE177" s="5">
        <v>4249.7543800000012</v>
      </c>
      <c r="AF177" s="5"/>
      <c r="AG177" s="6"/>
    </row>
    <row r="178" spans="1:33">
      <c r="A178" t="str">
        <f t="shared" si="2"/>
        <v>PRW06000021Mig_InternalOut</v>
      </c>
      <c r="B178" t="str">
        <f>VLOOKUP(D178, Lookups!B:D,3,FALSE)</f>
        <v>W06000021</v>
      </c>
      <c r="C178" s="3" t="s">
        <v>171</v>
      </c>
      <c r="D178" s="3" t="s">
        <v>60</v>
      </c>
      <c r="E178" s="3" t="s">
        <v>37</v>
      </c>
      <c r="F178" s="4" t="s">
        <v>31</v>
      </c>
      <c r="G178" s="5">
        <v>3840.3374600000006</v>
      </c>
      <c r="H178" s="5">
        <v>3840.3374600000006</v>
      </c>
      <c r="I178" s="5">
        <v>3840.3374600000006</v>
      </c>
      <c r="J178" s="5">
        <v>3840.337460000002</v>
      </c>
      <c r="K178" s="5">
        <v>3840.3374600000006</v>
      </c>
      <c r="L178" s="5">
        <v>3840.3374600000002</v>
      </c>
      <c r="M178" s="5">
        <v>3840.3374599999988</v>
      </c>
      <c r="N178" s="5">
        <v>3840.3374600000006</v>
      </c>
      <c r="O178" s="5">
        <v>3840.3374599999984</v>
      </c>
      <c r="P178" s="5">
        <v>3840.3374599999975</v>
      </c>
      <c r="Q178" s="5">
        <v>3840.3374599999997</v>
      </c>
      <c r="R178" s="5">
        <v>3840.3374600000011</v>
      </c>
      <c r="S178" s="5">
        <v>3840.3374600000016</v>
      </c>
      <c r="T178" s="5">
        <v>3840.3374599999993</v>
      </c>
      <c r="U178" s="5">
        <v>3840.3374599999988</v>
      </c>
      <c r="V178" s="5">
        <v>3840.3374599999979</v>
      </c>
      <c r="W178" s="5">
        <v>3840.3374600000006</v>
      </c>
      <c r="X178" s="5">
        <v>3840.3374599999975</v>
      </c>
      <c r="Y178" s="5">
        <v>3840.3374600000006</v>
      </c>
      <c r="Z178" s="5">
        <v>3840.3374600000011</v>
      </c>
      <c r="AA178" s="5">
        <v>3840.3374600000025</v>
      </c>
      <c r="AB178" s="5">
        <v>3840.3374599999993</v>
      </c>
      <c r="AC178" s="5">
        <v>3840.3374600000011</v>
      </c>
      <c r="AD178" s="5">
        <v>3840.3374599999984</v>
      </c>
      <c r="AE178" s="5">
        <v>3840.3374600000002</v>
      </c>
      <c r="AF178" s="5"/>
      <c r="AG178" s="6"/>
    </row>
    <row r="179" spans="1:33">
      <c r="A179" t="str">
        <f t="shared" si="2"/>
        <v>PRW06000021Mig_OverseasIn</v>
      </c>
      <c r="B179" t="str">
        <f>VLOOKUP(D179, Lookups!B:D,3,FALSE)</f>
        <v>W06000021</v>
      </c>
      <c r="C179" s="3" t="s">
        <v>171</v>
      </c>
      <c r="D179" s="3" t="s">
        <v>60</v>
      </c>
      <c r="E179" s="3" t="s">
        <v>38</v>
      </c>
      <c r="F179" s="4" t="s">
        <v>31</v>
      </c>
      <c r="G179" s="5">
        <v>169.60000000000005</v>
      </c>
      <c r="H179" s="5">
        <v>169.60000000000005</v>
      </c>
      <c r="I179" s="5">
        <v>169.60000000000005</v>
      </c>
      <c r="J179" s="5">
        <v>169.60000000000005</v>
      </c>
      <c r="K179" s="5">
        <v>169.60000000000005</v>
      </c>
      <c r="L179" s="5">
        <v>169.60000000000005</v>
      </c>
      <c r="M179" s="5">
        <v>169.60000000000005</v>
      </c>
      <c r="N179" s="5">
        <v>169.60000000000005</v>
      </c>
      <c r="O179" s="5">
        <v>169.60000000000005</v>
      </c>
      <c r="P179" s="5">
        <v>169.60000000000005</v>
      </c>
      <c r="Q179" s="5">
        <v>169.60000000000005</v>
      </c>
      <c r="R179" s="5">
        <v>169.60000000000005</v>
      </c>
      <c r="S179" s="5">
        <v>169.60000000000005</v>
      </c>
      <c r="T179" s="5">
        <v>169.60000000000005</v>
      </c>
      <c r="U179" s="5">
        <v>169.60000000000005</v>
      </c>
      <c r="V179" s="5">
        <v>169.60000000000005</v>
      </c>
      <c r="W179" s="5">
        <v>169.60000000000005</v>
      </c>
      <c r="X179" s="5">
        <v>169.60000000000005</v>
      </c>
      <c r="Y179" s="5">
        <v>169.60000000000005</v>
      </c>
      <c r="Z179" s="5">
        <v>169.60000000000005</v>
      </c>
      <c r="AA179" s="5">
        <v>169.60000000000005</v>
      </c>
      <c r="AB179" s="5">
        <v>169.60000000000005</v>
      </c>
      <c r="AC179" s="5">
        <v>169.60000000000005</v>
      </c>
      <c r="AD179" s="5">
        <v>169.60000000000005</v>
      </c>
      <c r="AE179" s="5">
        <v>169.60000000000005</v>
      </c>
      <c r="AF179" s="5"/>
      <c r="AG179" s="6"/>
    </row>
    <row r="180" spans="1:33">
      <c r="A180" t="str">
        <f t="shared" si="2"/>
        <v>PRW06000021Mig_OverseasOut</v>
      </c>
      <c r="B180" t="str">
        <f>VLOOKUP(D180, Lookups!B:D,3,FALSE)</f>
        <v>W06000021</v>
      </c>
      <c r="C180" s="3" t="s">
        <v>171</v>
      </c>
      <c r="D180" s="3" t="s">
        <v>60</v>
      </c>
      <c r="E180" s="3" t="s">
        <v>39</v>
      </c>
      <c r="F180" s="4" t="s">
        <v>31</v>
      </c>
      <c r="G180" s="5">
        <v>259.60000000000002</v>
      </c>
      <c r="H180" s="5">
        <v>259.59999999999997</v>
      </c>
      <c r="I180" s="5">
        <v>259.60000000000002</v>
      </c>
      <c r="J180" s="5">
        <v>259.59999999999985</v>
      </c>
      <c r="K180" s="5">
        <v>259.59999999999991</v>
      </c>
      <c r="L180" s="5">
        <v>259.59999999999991</v>
      </c>
      <c r="M180" s="5">
        <v>259.60000000000002</v>
      </c>
      <c r="N180" s="5">
        <v>259.60000000000019</v>
      </c>
      <c r="O180" s="5">
        <v>259.59999999999991</v>
      </c>
      <c r="P180" s="5">
        <v>259.59999999999991</v>
      </c>
      <c r="Q180" s="5">
        <v>259.60000000000014</v>
      </c>
      <c r="R180" s="5">
        <v>259.59999999999997</v>
      </c>
      <c r="S180" s="5">
        <v>259.59999999999985</v>
      </c>
      <c r="T180" s="5">
        <v>259.59999999999997</v>
      </c>
      <c r="U180" s="5">
        <v>259.60000000000014</v>
      </c>
      <c r="V180" s="5">
        <v>259.60000000000008</v>
      </c>
      <c r="W180" s="5">
        <v>259.59999999999997</v>
      </c>
      <c r="X180" s="5">
        <v>259.59999999999997</v>
      </c>
      <c r="Y180" s="5">
        <v>259.59999999999997</v>
      </c>
      <c r="Z180" s="5">
        <v>259.59999999999991</v>
      </c>
      <c r="AA180" s="5">
        <v>259.59999999999997</v>
      </c>
      <c r="AB180" s="5">
        <v>259.60000000000002</v>
      </c>
      <c r="AC180" s="5">
        <v>259.59999999999991</v>
      </c>
      <c r="AD180" s="5">
        <v>259.60000000000002</v>
      </c>
      <c r="AE180" s="5">
        <v>259.60000000000008</v>
      </c>
      <c r="AF180" s="5"/>
      <c r="AG180" s="6"/>
    </row>
    <row r="181" spans="1:33">
      <c r="A181" t="str">
        <f t="shared" si="2"/>
        <v>PRW06000021Constraint</v>
      </c>
      <c r="B181" t="str">
        <f>VLOOKUP(D181, Lookups!B:D,3,FALSE)</f>
        <v>W06000021</v>
      </c>
      <c r="C181" s="3" t="s">
        <v>171</v>
      </c>
      <c r="D181" s="3" t="s">
        <v>60</v>
      </c>
      <c r="E181" s="3" t="s">
        <v>40</v>
      </c>
      <c r="F181" s="4" t="s">
        <v>31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6"/>
    </row>
    <row r="182" spans="1:33">
      <c r="A182" t="str">
        <f t="shared" si="2"/>
        <v>PRW06000022StartPop</v>
      </c>
      <c r="B182" t="str">
        <f>VLOOKUP(D182, Lookups!B:D,3,FALSE)</f>
        <v>W06000022</v>
      </c>
      <c r="C182" s="3" t="s">
        <v>171</v>
      </c>
      <c r="D182" s="3" t="s">
        <v>61</v>
      </c>
      <c r="E182" s="3" t="s">
        <v>30</v>
      </c>
      <c r="F182" s="4" t="s">
        <v>31</v>
      </c>
      <c r="G182" s="5">
        <v>146841</v>
      </c>
      <c r="H182" s="5">
        <v>147284.17387907483</v>
      </c>
      <c r="I182" s="5">
        <v>147749.27095018385</v>
      </c>
      <c r="J182" s="5">
        <v>148233.64943882669</v>
      </c>
      <c r="K182" s="5">
        <v>148728.95983346074</v>
      </c>
      <c r="L182" s="5">
        <v>149242.73701960544</v>
      </c>
      <c r="M182" s="5">
        <v>149770.163496555</v>
      </c>
      <c r="N182" s="5">
        <v>150308.42406473085</v>
      </c>
      <c r="O182" s="5">
        <v>150856.13788404124</v>
      </c>
      <c r="P182" s="5">
        <v>151407.63272189038</v>
      </c>
      <c r="Q182" s="5">
        <v>151951.92598905871</v>
      </c>
      <c r="R182" s="5">
        <v>152486.0343040431</v>
      </c>
      <c r="S182" s="5">
        <v>153005.21706791921</v>
      </c>
      <c r="T182" s="5">
        <v>153504.49680349755</v>
      </c>
      <c r="U182" s="5">
        <v>153987.22009307044</v>
      </c>
      <c r="V182" s="5">
        <v>154454.59007855901</v>
      </c>
      <c r="W182" s="5">
        <v>154910.49765753551</v>
      </c>
      <c r="X182" s="5">
        <v>155353.90975790779</v>
      </c>
      <c r="Y182" s="5">
        <v>155785.26480821095</v>
      </c>
      <c r="Z182" s="5">
        <v>156203.83355450653</v>
      </c>
      <c r="AA182" s="5">
        <v>156609.60553445655</v>
      </c>
      <c r="AB182" s="5">
        <v>157005.12228663318</v>
      </c>
      <c r="AC182" s="5">
        <v>157391.28503094593</v>
      </c>
      <c r="AD182" s="5">
        <v>157768.68633652481</v>
      </c>
      <c r="AE182" s="5">
        <v>158134.2078303782</v>
      </c>
      <c r="AF182" s="5">
        <v>158492.05695731309</v>
      </c>
      <c r="AG182" s="6"/>
    </row>
    <row r="183" spans="1:33">
      <c r="A183" t="str">
        <f t="shared" si="2"/>
        <v>PRW06000022Births</v>
      </c>
      <c r="B183" t="str">
        <f>VLOOKUP(D183, Lookups!B:D,3,FALSE)</f>
        <v>W06000022</v>
      </c>
      <c r="C183" s="3" t="s">
        <v>171</v>
      </c>
      <c r="D183" s="3" t="s">
        <v>61</v>
      </c>
      <c r="E183" s="3" t="s">
        <v>34</v>
      </c>
      <c r="F183" s="4" t="s">
        <v>32</v>
      </c>
      <c r="G183" s="5">
        <v>940.74868428270099</v>
      </c>
      <c r="H183" s="5">
        <v>942.76570130924563</v>
      </c>
      <c r="I183" s="5">
        <v>947.43794453525425</v>
      </c>
      <c r="J183" s="5">
        <v>951.61205202225233</v>
      </c>
      <c r="K183" s="5">
        <v>957.74587142694236</v>
      </c>
      <c r="L183" s="5">
        <v>964.10187176358079</v>
      </c>
      <c r="M183" s="5">
        <v>969.17677659709716</v>
      </c>
      <c r="N183" s="5">
        <v>974.75563826732014</v>
      </c>
      <c r="O183" s="5">
        <v>977.03555113177958</v>
      </c>
      <c r="P183" s="5">
        <v>975.377227530666</v>
      </c>
      <c r="Q183" s="5">
        <v>972.46926517796373</v>
      </c>
      <c r="R183" s="5">
        <v>968.26716757120516</v>
      </c>
      <c r="S183" s="5">
        <v>963.48137552739172</v>
      </c>
      <c r="T183" s="5">
        <v>959.48918962802111</v>
      </c>
      <c r="U183" s="5">
        <v>956.66159483995114</v>
      </c>
      <c r="V183" s="5">
        <v>954.74054521237804</v>
      </c>
      <c r="W183" s="5">
        <v>954.04561618388038</v>
      </c>
      <c r="X183" s="5">
        <v>954.18305003096384</v>
      </c>
      <c r="Y183" s="5">
        <v>954.46190925069402</v>
      </c>
      <c r="Z183" s="5">
        <v>954.81797406680721</v>
      </c>
      <c r="AA183" s="5">
        <v>955.54175335568141</v>
      </c>
      <c r="AB183" s="5">
        <v>956.86321753335255</v>
      </c>
      <c r="AC183" s="5">
        <v>958.98948935048179</v>
      </c>
      <c r="AD183" s="5">
        <v>961.2743362808576</v>
      </c>
      <c r="AE183" s="5">
        <v>963.76260354569172</v>
      </c>
      <c r="AF183" s="5"/>
      <c r="AG183" s="6"/>
    </row>
    <row r="184" spans="1:33">
      <c r="A184" t="str">
        <f t="shared" si="2"/>
        <v>PRW06000022Births</v>
      </c>
      <c r="B184" t="str">
        <f>VLOOKUP(D184, Lookups!B:D,3,FALSE)</f>
        <v>W06000022</v>
      </c>
      <c r="C184" s="3" t="s">
        <v>171</v>
      </c>
      <c r="D184" s="3" t="s">
        <v>61</v>
      </c>
      <c r="E184" s="3" t="s">
        <v>34</v>
      </c>
      <c r="F184" s="4" t="s">
        <v>33</v>
      </c>
      <c r="G184" s="5">
        <v>895.9511695933694</v>
      </c>
      <c r="H184" s="5">
        <v>897.87213827949665</v>
      </c>
      <c r="I184" s="5">
        <v>902.32189393996714</v>
      </c>
      <c r="J184" s="5">
        <v>906.29723458882052</v>
      </c>
      <c r="K184" s="5">
        <v>912.13896762711533</v>
      </c>
      <c r="L184" s="5">
        <v>918.19230156282947</v>
      </c>
      <c r="M184" s="5">
        <v>923.02554448639626</v>
      </c>
      <c r="N184" s="5">
        <v>928.33874632440575</v>
      </c>
      <c r="O184" s="5">
        <v>930.51009201067779</v>
      </c>
      <c r="P184" s="5">
        <v>928.93073612657713</v>
      </c>
      <c r="Q184" s="5">
        <v>926.16124804270726</v>
      </c>
      <c r="R184" s="5">
        <v>922.15925013569813</v>
      </c>
      <c r="S184" s="5">
        <v>917.60135273895116</v>
      </c>
      <c r="T184" s="5">
        <v>913.79927075304602</v>
      </c>
      <c r="U184" s="5">
        <v>911.10632321048433</v>
      </c>
      <c r="V184" s="5">
        <v>909.27675205144169</v>
      </c>
      <c r="W184" s="5">
        <v>908.6149148506363</v>
      </c>
      <c r="X184" s="5">
        <v>908.74580423490352</v>
      </c>
      <c r="Y184" s="5">
        <v>909.01138445653294</v>
      </c>
      <c r="Z184" s="5">
        <v>909.35049382099714</v>
      </c>
      <c r="AA184" s="5">
        <v>910.03980746153513</v>
      </c>
      <c r="AB184" s="5">
        <v>911.29834483218588</v>
      </c>
      <c r="AC184" s="5">
        <v>913.32336570466555</v>
      </c>
      <c r="AD184" s="5">
        <v>915.49941050155303</v>
      </c>
      <c r="AE184" s="5">
        <v>917.86918895932354</v>
      </c>
      <c r="AF184" s="5"/>
      <c r="AG184" s="6"/>
    </row>
    <row r="185" spans="1:33">
      <c r="A185" t="str">
        <f t="shared" si="2"/>
        <v>PRW06000022Deaths</v>
      </c>
      <c r="B185" t="str">
        <f>VLOOKUP(D185, Lookups!B:D,3,FALSE)</f>
        <v>W06000022</v>
      </c>
      <c r="C185" s="3" t="s">
        <v>171</v>
      </c>
      <c r="D185" s="3" t="s">
        <v>61</v>
      </c>
      <c r="E185" s="3" t="s">
        <v>35</v>
      </c>
      <c r="F185" s="4" t="s">
        <v>31</v>
      </c>
      <c r="G185" s="5">
        <v>1382.4810548012042</v>
      </c>
      <c r="H185" s="5">
        <v>1364.4958484796643</v>
      </c>
      <c r="I185" s="5">
        <v>1354.3364298324809</v>
      </c>
      <c r="J185" s="5">
        <v>1351.553971976959</v>
      </c>
      <c r="K185" s="5">
        <v>1345.0627329093659</v>
      </c>
      <c r="L185" s="5">
        <v>1343.8227763769412</v>
      </c>
      <c r="M185" s="5">
        <v>1342.8968329076019</v>
      </c>
      <c r="N185" s="5">
        <v>1344.3356452813098</v>
      </c>
      <c r="O185" s="5">
        <v>1345.0058852933464</v>
      </c>
      <c r="P185" s="5">
        <v>1348.9697764888717</v>
      </c>
      <c r="Q185" s="5">
        <v>1353.4772782363593</v>
      </c>
      <c r="R185" s="5">
        <v>1360.1987338306899</v>
      </c>
      <c r="S185" s="5">
        <v>1370.7580726880669</v>
      </c>
      <c r="T185" s="5">
        <v>1379.5202508082009</v>
      </c>
      <c r="U185" s="5">
        <v>1389.3530125618295</v>
      </c>
      <c r="V185" s="5">
        <v>1397.0647982872956</v>
      </c>
      <c r="W185" s="5">
        <v>1408.2035106623091</v>
      </c>
      <c r="X185" s="5">
        <v>1420.5288839626089</v>
      </c>
      <c r="Y185" s="5">
        <v>1433.859627411857</v>
      </c>
      <c r="Z185" s="5">
        <v>1447.3515679376469</v>
      </c>
      <c r="AA185" s="5">
        <v>1459.0198886406029</v>
      </c>
      <c r="AB185" s="5">
        <v>1470.9538980527909</v>
      </c>
      <c r="AC185" s="5">
        <v>1483.8666294762393</v>
      </c>
      <c r="AD185" s="5">
        <v>1500.2073329289988</v>
      </c>
      <c r="AE185" s="5">
        <v>1512.7377455701273</v>
      </c>
      <c r="AF185" s="5"/>
      <c r="AG185" s="6"/>
    </row>
    <row r="186" spans="1:33">
      <c r="A186" t="str">
        <f t="shared" ref="A186:A240" si="3">C186&amp;B186&amp;E186</f>
        <v>PRW06000022Mig_InternalIN</v>
      </c>
      <c r="B186" t="str">
        <f>VLOOKUP(D186, Lookups!B:D,3,FALSE)</f>
        <v>W06000022</v>
      </c>
      <c r="C186" s="3" t="s">
        <v>171</v>
      </c>
      <c r="D186" s="3" t="s">
        <v>61</v>
      </c>
      <c r="E186" s="3" t="s">
        <v>36</v>
      </c>
      <c r="F186" s="4" t="s">
        <v>31</v>
      </c>
      <c r="G186" s="5">
        <v>5257.2931200000012</v>
      </c>
      <c r="H186" s="5">
        <v>5257.2931199999994</v>
      </c>
      <c r="I186" s="5">
        <v>5257.2931199999994</v>
      </c>
      <c r="J186" s="5">
        <v>5257.2931200000021</v>
      </c>
      <c r="K186" s="5">
        <v>5257.2931200000003</v>
      </c>
      <c r="L186" s="5">
        <v>5257.2931199999957</v>
      </c>
      <c r="M186" s="5">
        <v>5257.2931200000012</v>
      </c>
      <c r="N186" s="5">
        <v>5257.2931200000012</v>
      </c>
      <c r="O186" s="5">
        <v>5257.2931200000003</v>
      </c>
      <c r="P186" s="5">
        <v>5257.2931199999975</v>
      </c>
      <c r="Q186" s="5">
        <v>5257.2931200000021</v>
      </c>
      <c r="R186" s="5">
        <v>5257.2931199999985</v>
      </c>
      <c r="S186" s="5">
        <v>5257.2931200000012</v>
      </c>
      <c r="T186" s="5">
        <v>5257.2931199999985</v>
      </c>
      <c r="U186" s="5">
        <v>5257.2931200000021</v>
      </c>
      <c r="V186" s="5">
        <v>5257.2931199999957</v>
      </c>
      <c r="W186" s="5">
        <v>5257.2931200000012</v>
      </c>
      <c r="X186" s="5">
        <v>5257.2931200000012</v>
      </c>
      <c r="Y186" s="5">
        <v>5257.2931199999985</v>
      </c>
      <c r="Z186" s="5">
        <v>5257.2931199999994</v>
      </c>
      <c r="AA186" s="5">
        <v>5257.2931200000003</v>
      </c>
      <c r="AB186" s="5">
        <v>5257.2931199999994</v>
      </c>
      <c r="AC186" s="5">
        <v>5257.293120000003</v>
      </c>
      <c r="AD186" s="5">
        <v>5257.293120000003</v>
      </c>
      <c r="AE186" s="5">
        <v>5257.2931199999985</v>
      </c>
      <c r="AF186" s="5"/>
      <c r="AG186" s="6"/>
    </row>
    <row r="187" spans="1:33">
      <c r="A187" t="str">
        <f t="shared" si="3"/>
        <v>PRW06000022Mig_InternalOut</v>
      </c>
      <c r="B187" t="str">
        <f>VLOOKUP(D187, Lookups!B:D,3,FALSE)</f>
        <v>W06000022</v>
      </c>
      <c r="C187" s="3" t="s">
        <v>171</v>
      </c>
      <c r="D187" s="3" t="s">
        <v>61</v>
      </c>
      <c r="E187" s="3" t="s">
        <v>37</v>
      </c>
      <c r="F187" s="4" t="s">
        <v>31</v>
      </c>
      <c r="G187" s="5">
        <v>5410.3380399999978</v>
      </c>
      <c r="H187" s="5">
        <v>5410.3380399999996</v>
      </c>
      <c r="I187" s="5">
        <v>5410.3380399999996</v>
      </c>
      <c r="J187" s="5">
        <v>5410.3380400000005</v>
      </c>
      <c r="K187" s="5">
        <v>5410.3380399999978</v>
      </c>
      <c r="L187" s="5">
        <v>5410.338039999996</v>
      </c>
      <c r="M187" s="5">
        <v>5410.3380399999978</v>
      </c>
      <c r="N187" s="5">
        <v>5410.3380400000024</v>
      </c>
      <c r="O187" s="5">
        <v>5410.3380399999978</v>
      </c>
      <c r="P187" s="5">
        <v>5410.3380400000042</v>
      </c>
      <c r="Q187" s="5">
        <v>5410.3380399999987</v>
      </c>
      <c r="R187" s="5">
        <v>5410.3380399999996</v>
      </c>
      <c r="S187" s="5">
        <v>5410.3380399999978</v>
      </c>
      <c r="T187" s="5">
        <v>5410.3380400000051</v>
      </c>
      <c r="U187" s="5">
        <v>5410.3380400000005</v>
      </c>
      <c r="V187" s="5">
        <v>5410.3380400000033</v>
      </c>
      <c r="W187" s="5">
        <v>5410.3380400000015</v>
      </c>
      <c r="X187" s="5">
        <v>5410.3380400000015</v>
      </c>
      <c r="Y187" s="5">
        <v>5410.3380399999969</v>
      </c>
      <c r="Z187" s="5">
        <v>5410.3380399999996</v>
      </c>
      <c r="AA187" s="5">
        <v>5410.3380399999978</v>
      </c>
      <c r="AB187" s="5">
        <v>5410.3380400000015</v>
      </c>
      <c r="AC187" s="5">
        <v>5410.3380400000005</v>
      </c>
      <c r="AD187" s="5">
        <v>5410.338039999996</v>
      </c>
      <c r="AE187" s="5">
        <v>5410.3380400000005</v>
      </c>
      <c r="AF187" s="5"/>
      <c r="AG187" s="6"/>
    </row>
    <row r="188" spans="1:33">
      <c r="A188" t="str">
        <f t="shared" si="3"/>
        <v>PRW06000022Mig_OverseasIn</v>
      </c>
      <c r="B188" t="str">
        <f>VLOOKUP(D188, Lookups!B:D,3,FALSE)</f>
        <v>W06000022</v>
      </c>
      <c r="C188" s="3" t="s">
        <v>171</v>
      </c>
      <c r="D188" s="3" t="s">
        <v>61</v>
      </c>
      <c r="E188" s="3" t="s">
        <v>38</v>
      </c>
      <c r="F188" s="4" t="s">
        <v>31</v>
      </c>
      <c r="G188" s="5">
        <v>887.4000000000002</v>
      </c>
      <c r="H188" s="5">
        <v>887.4000000000002</v>
      </c>
      <c r="I188" s="5">
        <v>887.4000000000002</v>
      </c>
      <c r="J188" s="5">
        <v>887.4000000000002</v>
      </c>
      <c r="K188" s="5">
        <v>887.4000000000002</v>
      </c>
      <c r="L188" s="5">
        <v>887.4000000000002</v>
      </c>
      <c r="M188" s="5">
        <v>887.4000000000002</v>
      </c>
      <c r="N188" s="5">
        <v>887.4000000000002</v>
      </c>
      <c r="O188" s="5">
        <v>887.4000000000002</v>
      </c>
      <c r="P188" s="5">
        <v>887.4000000000002</v>
      </c>
      <c r="Q188" s="5">
        <v>887.4000000000002</v>
      </c>
      <c r="R188" s="5">
        <v>887.4000000000002</v>
      </c>
      <c r="S188" s="5">
        <v>887.4000000000002</v>
      </c>
      <c r="T188" s="5">
        <v>887.4000000000002</v>
      </c>
      <c r="U188" s="5">
        <v>887.4000000000002</v>
      </c>
      <c r="V188" s="5">
        <v>887.4000000000002</v>
      </c>
      <c r="W188" s="5">
        <v>887.4000000000002</v>
      </c>
      <c r="X188" s="5">
        <v>887.4000000000002</v>
      </c>
      <c r="Y188" s="5">
        <v>887.4000000000002</v>
      </c>
      <c r="Z188" s="5">
        <v>887.4000000000002</v>
      </c>
      <c r="AA188" s="5">
        <v>887.4000000000002</v>
      </c>
      <c r="AB188" s="5">
        <v>887.4000000000002</v>
      </c>
      <c r="AC188" s="5">
        <v>887.4000000000002</v>
      </c>
      <c r="AD188" s="5">
        <v>887.4000000000002</v>
      </c>
      <c r="AE188" s="5">
        <v>887.4000000000002</v>
      </c>
      <c r="AF188" s="5"/>
      <c r="AG188" s="6"/>
    </row>
    <row r="189" spans="1:33">
      <c r="A189" t="str">
        <f t="shared" si="3"/>
        <v>PRW06000022Mig_OverseasOut</v>
      </c>
      <c r="B189" t="str">
        <f>VLOOKUP(D189, Lookups!B:D,3,FALSE)</f>
        <v>W06000022</v>
      </c>
      <c r="C189" s="3" t="s">
        <v>171</v>
      </c>
      <c r="D189" s="3" t="s">
        <v>61</v>
      </c>
      <c r="E189" s="3" t="s">
        <v>39</v>
      </c>
      <c r="F189" s="4" t="s">
        <v>31</v>
      </c>
      <c r="G189" s="5">
        <v>745.39999999999986</v>
      </c>
      <c r="H189" s="5">
        <v>745.39999999999952</v>
      </c>
      <c r="I189" s="5">
        <v>745.4</v>
      </c>
      <c r="J189" s="5">
        <v>745.40000000000032</v>
      </c>
      <c r="K189" s="5">
        <v>745.4</v>
      </c>
      <c r="L189" s="5">
        <v>745.4</v>
      </c>
      <c r="M189" s="5">
        <v>745.39999999999986</v>
      </c>
      <c r="N189" s="5">
        <v>745.39999999999986</v>
      </c>
      <c r="O189" s="5">
        <v>745.40000000000055</v>
      </c>
      <c r="P189" s="5">
        <v>745.40000000000009</v>
      </c>
      <c r="Q189" s="5">
        <v>745.40000000000043</v>
      </c>
      <c r="R189" s="5">
        <v>745.39999999999941</v>
      </c>
      <c r="S189" s="5">
        <v>745.40000000000009</v>
      </c>
      <c r="T189" s="5">
        <v>745.39999999999975</v>
      </c>
      <c r="U189" s="5">
        <v>745.40000000000043</v>
      </c>
      <c r="V189" s="5">
        <v>745.40000000000066</v>
      </c>
      <c r="W189" s="5">
        <v>745.4000000000002</v>
      </c>
      <c r="X189" s="5">
        <v>745.4000000000002</v>
      </c>
      <c r="Y189" s="5">
        <v>745.4000000000002</v>
      </c>
      <c r="Z189" s="5">
        <v>745.4000000000002</v>
      </c>
      <c r="AA189" s="5">
        <v>745.39999999999964</v>
      </c>
      <c r="AB189" s="5">
        <v>745.40000000000009</v>
      </c>
      <c r="AC189" s="5">
        <v>745.39999999999952</v>
      </c>
      <c r="AD189" s="5">
        <v>745.39999999999952</v>
      </c>
      <c r="AE189" s="5">
        <v>745.39999999999964</v>
      </c>
      <c r="AF189" s="5"/>
      <c r="AG189" s="6"/>
    </row>
    <row r="190" spans="1:33">
      <c r="A190" t="str">
        <f t="shared" si="3"/>
        <v>PRW06000022Constraint</v>
      </c>
      <c r="B190" t="str">
        <f>VLOOKUP(D190, Lookups!B:D,3,FALSE)</f>
        <v>W06000022</v>
      </c>
      <c r="C190" s="3" t="s">
        <v>171</v>
      </c>
      <c r="D190" s="3" t="s">
        <v>61</v>
      </c>
      <c r="E190" s="3" t="s">
        <v>40</v>
      </c>
      <c r="F190" s="4" t="s">
        <v>31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6"/>
    </row>
    <row r="191" spans="1:33">
      <c r="A191" t="str">
        <f t="shared" si="3"/>
        <v>PRW06000015StartPop</v>
      </c>
      <c r="B191" t="str">
        <f>VLOOKUP(D191, Lookups!B:D,3,FALSE)</f>
        <v>W06000015</v>
      </c>
      <c r="C191" s="3" t="s">
        <v>171</v>
      </c>
      <c r="D191" s="3" t="s">
        <v>62</v>
      </c>
      <c r="E191" s="3" t="s">
        <v>30</v>
      </c>
      <c r="F191" s="4" t="s">
        <v>31</v>
      </c>
      <c r="G191" s="5">
        <v>354294</v>
      </c>
      <c r="H191" s="5">
        <v>357353.44538007409</v>
      </c>
      <c r="I191" s="5">
        <v>360490.62398407509</v>
      </c>
      <c r="J191" s="5">
        <v>363693.00020572951</v>
      </c>
      <c r="K191" s="5">
        <v>366958.97589427326</v>
      </c>
      <c r="L191" s="5">
        <v>370298.85022123106</v>
      </c>
      <c r="M191" s="5">
        <v>373716.70563374797</v>
      </c>
      <c r="N191" s="5">
        <v>377217.31841898867</v>
      </c>
      <c r="O191" s="5">
        <v>380806.49917399813</v>
      </c>
      <c r="P191" s="5">
        <v>384464.79651004449</v>
      </c>
      <c r="Q191" s="5">
        <v>388171.88046138582</v>
      </c>
      <c r="R191" s="5">
        <v>391914.84285162837</v>
      </c>
      <c r="S191" s="5">
        <v>395679.39751339151</v>
      </c>
      <c r="T191" s="5">
        <v>399451.18375809601</v>
      </c>
      <c r="U191" s="5">
        <v>403226.69119115744</v>
      </c>
      <c r="V191" s="5">
        <v>407004.53694790276</v>
      </c>
      <c r="W191" s="5">
        <v>410780.802872475</v>
      </c>
      <c r="X191" s="5">
        <v>414557.34023700637</v>
      </c>
      <c r="Y191" s="5">
        <v>418329.79570251447</v>
      </c>
      <c r="Z191" s="5">
        <v>422096.48643300217</v>
      </c>
      <c r="AA191" s="5">
        <v>425858.17187446164</v>
      </c>
      <c r="AB191" s="5">
        <v>429614.6667237868</v>
      </c>
      <c r="AC191" s="5">
        <v>433371.1345696497</v>
      </c>
      <c r="AD191" s="5">
        <v>437128.85336429579</v>
      </c>
      <c r="AE191" s="5">
        <v>440892.86645232892</v>
      </c>
      <c r="AF191" s="5">
        <v>444667.90867757954</v>
      </c>
      <c r="AG191" s="6"/>
    </row>
    <row r="192" spans="1:33">
      <c r="A192" t="str">
        <f t="shared" si="3"/>
        <v>PRW06000015Births</v>
      </c>
      <c r="B192" t="str">
        <f>VLOOKUP(D192, Lookups!B:D,3,FALSE)</f>
        <v>W06000015</v>
      </c>
      <c r="C192" s="3" t="s">
        <v>171</v>
      </c>
      <c r="D192" s="3" t="s">
        <v>62</v>
      </c>
      <c r="E192" s="3" t="s">
        <v>34</v>
      </c>
      <c r="F192" s="4" t="s">
        <v>32</v>
      </c>
      <c r="G192" s="5">
        <v>2354.5411055133482</v>
      </c>
      <c r="H192" s="5">
        <v>2376.436729292478</v>
      </c>
      <c r="I192" s="5">
        <v>2403.9326916744585</v>
      </c>
      <c r="J192" s="5">
        <v>2431.6829360651673</v>
      </c>
      <c r="K192" s="5">
        <v>2467.3160841348276</v>
      </c>
      <c r="L192" s="5">
        <v>2506.6277154773807</v>
      </c>
      <c r="M192" s="5">
        <v>2548.6186026454507</v>
      </c>
      <c r="N192" s="5">
        <v>2595.2912889927338</v>
      </c>
      <c r="O192" s="5">
        <v>2633.8283162046664</v>
      </c>
      <c r="P192" s="5">
        <v>2663.3507223084321</v>
      </c>
      <c r="Q192" s="5">
        <v>2687.7222495739434</v>
      </c>
      <c r="R192" s="5">
        <v>2705.6071685540724</v>
      </c>
      <c r="S192" s="5">
        <v>2719.501315335503</v>
      </c>
      <c r="T192" s="5">
        <v>2732.3413264364895</v>
      </c>
      <c r="U192" s="5">
        <v>2745.6298161844798</v>
      </c>
      <c r="V192" s="5">
        <v>2759.1046075784539</v>
      </c>
      <c r="W192" s="5">
        <v>2773.5994129538176</v>
      </c>
      <c r="X192" s="5">
        <v>2788.4334987946586</v>
      </c>
      <c r="Y192" s="5">
        <v>2804.0777933347372</v>
      </c>
      <c r="Z192" s="5">
        <v>2820.4349491631219</v>
      </c>
      <c r="AA192" s="5">
        <v>2838.3741640942262</v>
      </c>
      <c r="AB192" s="5">
        <v>2858.8341715655492</v>
      </c>
      <c r="AC192" s="5">
        <v>2882.334629909843</v>
      </c>
      <c r="AD192" s="5">
        <v>2907.3263656124072</v>
      </c>
      <c r="AE192" s="5">
        <v>2933.8523842973245</v>
      </c>
      <c r="AF192" s="5"/>
      <c r="AG192" s="6"/>
    </row>
    <row r="193" spans="1:33">
      <c r="A193" t="str">
        <f t="shared" si="3"/>
        <v>PRW06000015Births</v>
      </c>
      <c r="B193" t="str">
        <f>VLOOKUP(D193, Lookups!B:D,3,FALSE)</f>
        <v>W06000015</v>
      </c>
      <c r="C193" s="3" t="s">
        <v>171</v>
      </c>
      <c r="D193" s="3" t="s">
        <v>62</v>
      </c>
      <c r="E193" s="3" t="s">
        <v>34</v>
      </c>
      <c r="F193" s="4" t="s">
        <v>33</v>
      </c>
      <c r="G193" s="5">
        <v>2242.4202048699499</v>
      </c>
      <c r="H193" s="5">
        <v>2263.2731808683639</v>
      </c>
      <c r="I193" s="5">
        <v>2289.4598129272918</v>
      </c>
      <c r="J193" s="5">
        <v>2315.888618339136</v>
      </c>
      <c r="K193" s="5">
        <v>2349.8249514137333</v>
      </c>
      <c r="L193" s="5">
        <v>2387.2646020541583</v>
      </c>
      <c r="M193" s="5">
        <v>2427.255925028137</v>
      </c>
      <c r="N193" s="5">
        <v>2471.7061045708242</v>
      </c>
      <c r="O193" s="5">
        <v>2508.4080369572712</v>
      </c>
      <c r="P193" s="5">
        <v>2536.5246155077343</v>
      </c>
      <c r="Q193" s="5">
        <v>2559.7355949362736</v>
      </c>
      <c r="R193" s="5">
        <v>2576.7688519006961</v>
      </c>
      <c r="S193" s="5">
        <v>2590.0013732608686</v>
      </c>
      <c r="T193" s="5">
        <v>2602.2299558310287</v>
      </c>
      <c r="U193" s="5">
        <v>2614.8856609420272</v>
      </c>
      <c r="V193" s="5">
        <v>2627.7187962003163</v>
      </c>
      <c r="W193" s="5">
        <v>2641.5233733908626</v>
      </c>
      <c r="X193" s="5">
        <v>2655.6510748492847</v>
      </c>
      <c r="Y193" s="5">
        <v>2670.5504036762331</v>
      </c>
      <c r="Z193" s="5">
        <v>2686.1286480474555</v>
      </c>
      <c r="AA193" s="5">
        <v>2703.2136154437853</v>
      </c>
      <c r="AB193" s="5">
        <v>2722.6993377520744</v>
      </c>
      <c r="AC193" s="5">
        <v>2745.0807276932192</v>
      </c>
      <c r="AD193" s="5">
        <v>2768.8823818512092</v>
      </c>
      <c r="AE193" s="5">
        <v>2794.1452579651723</v>
      </c>
      <c r="AF193" s="5"/>
      <c r="AG193" s="6"/>
    </row>
    <row r="194" spans="1:33">
      <c r="A194" t="str">
        <f t="shared" si="3"/>
        <v>PRW06000015Deaths</v>
      </c>
      <c r="B194" t="str">
        <f>VLOOKUP(D194, Lookups!B:D,3,FALSE)</f>
        <v>W06000015</v>
      </c>
      <c r="C194" s="3" t="s">
        <v>171</v>
      </c>
      <c r="D194" s="3" t="s">
        <v>62</v>
      </c>
      <c r="E194" s="3" t="s">
        <v>35</v>
      </c>
      <c r="F194" s="4" t="s">
        <v>31</v>
      </c>
      <c r="G194" s="5">
        <v>2666.9930703091195</v>
      </c>
      <c r="H194" s="5">
        <v>2632.008446159874</v>
      </c>
      <c r="I194" s="5">
        <v>2620.493422947648</v>
      </c>
      <c r="J194" s="5">
        <v>2611.0730058604977</v>
      </c>
      <c r="K194" s="5">
        <v>2606.7438485905222</v>
      </c>
      <c r="L194" s="5">
        <v>2605.5140450146082</v>
      </c>
      <c r="M194" s="5">
        <v>2604.7388824332329</v>
      </c>
      <c r="N194" s="5">
        <v>2607.2937785537265</v>
      </c>
      <c r="O194" s="5">
        <v>2613.4161571158565</v>
      </c>
      <c r="P194" s="5">
        <v>2622.2685264747065</v>
      </c>
      <c r="Q194" s="5">
        <v>2633.9725942674531</v>
      </c>
      <c r="R194" s="5">
        <v>2647.2984986917977</v>
      </c>
      <c r="S194" s="5">
        <v>2667.193583891903</v>
      </c>
      <c r="T194" s="5">
        <v>2688.5409892060015</v>
      </c>
      <c r="U194" s="5">
        <v>2712.1468603812641</v>
      </c>
      <c r="V194" s="5">
        <v>2740.0346192066713</v>
      </c>
      <c r="W194" s="5">
        <v>2768.0625618132362</v>
      </c>
      <c r="X194" s="5">
        <v>2801.1062481359668</v>
      </c>
      <c r="Y194" s="5">
        <v>2837.4146065229052</v>
      </c>
      <c r="Z194" s="5">
        <v>2874.3552957512411</v>
      </c>
      <c r="AA194" s="5">
        <v>2914.5700702129034</v>
      </c>
      <c r="AB194" s="5">
        <v>2954.5428034543274</v>
      </c>
      <c r="AC194" s="5">
        <v>2999.173702957331</v>
      </c>
      <c r="AD194" s="5">
        <v>3041.6727994305397</v>
      </c>
      <c r="AE194" s="5">
        <v>3082.432557011628</v>
      </c>
      <c r="AF194" s="5"/>
      <c r="AG194" s="6"/>
    </row>
    <row r="195" spans="1:33">
      <c r="A195" t="str">
        <f t="shared" si="3"/>
        <v>PRW06000015Mig_InternalIN</v>
      </c>
      <c r="B195" t="str">
        <f>VLOOKUP(D195, Lookups!B:D,3,FALSE)</f>
        <v>W06000015</v>
      </c>
      <c r="C195" s="3" t="s">
        <v>171</v>
      </c>
      <c r="D195" s="3" t="s">
        <v>62</v>
      </c>
      <c r="E195" s="3" t="s">
        <v>36</v>
      </c>
      <c r="F195" s="4" t="s">
        <v>31</v>
      </c>
      <c r="G195" s="5">
        <v>19790.240439999994</v>
      </c>
      <c r="H195" s="5">
        <v>19790.24043999998</v>
      </c>
      <c r="I195" s="5">
        <v>19790.24043999999</v>
      </c>
      <c r="J195" s="5">
        <v>19790.240439999976</v>
      </c>
      <c r="K195" s="5">
        <v>19790.24044000002</v>
      </c>
      <c r="L195" s="5">
        <v>19790.240440000001</v>
      </c>
      <c r="M195" s="5">
        <v>19790.240440000001</v>
      </c>
      <c r="N195" s="5">
        <v>19790.240439999994</v>
      </c>
      <c r="O195" s="5">
        <v>19790.240440000001</v>
      </c>
      <c r="P195" s="5">
        <v>19790.240439999994</v>
      </c>
      <c r="Q195" s="5">
        <v>19790.240440000012</v>
      </c>
      <c r="R195" s="5">
        <v>19790.24043999999</v>
      </c>
      <c r="S195" s="5">
        <v>19790.240440000009</v>
      </c>
      <c r="T195" s="5">
        <v>19790.240440000001</v>
      </c>
      <c r="U195" s="5">
        <v>19790.240439999998</v>
      </c>
      <c r="V195" s="5">
        <v>19790.240440000001</v>
      </c>
      <c r="W195" s="5">
        <v>19790.240439999987</v>
      </c>
      <c r="X195" s="5">
        <v>19790.240440000005</v>
      </c>
      <c r="Y195" s="5">
        <v>19790.240440000012</v>
      </c>
      <c r="Z195" s="5">
        <v>19790.240439999998</v>
      </c>
      <c r="AA195" s="5">
        <v>19790.240440000005</v>
      </c>
      <c r="AB195" s="5">
        <v>19790.240440000009</v>
      </c>
      <c r="AC195" s="5">
        <v>19790.240439999998</v>
      </c>
      <c r="AD195" s="5">
        <v>19790.240440000001</v>
      </c>
      <c r="AE195" s="5">
        <v>19790.240439999998</v>
      </c>
      <c r="AF195" s="5"/>
      <c r="AG195" s="6"/>
    </row>
    <row r="196" spans="1:33">
      <c r="A196" t="str">
        <f t="shared" si="3"/>
        <v>PRW06000015Mig_InternalOut</v>
      </c>
      <c r="B196" t="str">
        <f>VLOOKUP(D196, Lookups!B:D,3,FALSE)</f>
        <v>W06000015</v>
      </c>
      <c r="C196" s="3" t="s">
        <v>171</v>
      </c>
      <c r="D196" s="3" t="s">
        <v>62</v>
      </c>
      <c r="E196" s="3" t="s">
        <v>37</v>
      </c>
      <c r="F196" s="4" t="s">
        <v>31</v>
      </c>
      <c r="G196" s="5">
        <v>19580.963299999996</v>
      </c>
      <c r="H196" s="5">
        <v>19580.963299999981</v>
      </c>
      <c r="I196" s="5">
        <v>19580.96330000001</v>
      </c>
      <c r="J196" s="5">
        <v>19580.963300000003</v>
      </c>
      <c r="K196" s="5">
        <v>19580.963299999999</v>
      </c>
      <c r="L196" s="5">
        <v>19580.963300000007</v>
      </c>
      <c r="M196" s="5">
        <v>19580.963299999978</v>
      </c>
      <c r="N196" s="5">
        <v>19580.96330000001</v>
      </c>
      <c r="O196" s="5">
        <v>19580.963299999999</v>
      </c>
      <c r="P196" s="5">
        <v>19580.963299999996</v>
      </c>
      <c r="Q196" s="5">
        <v>19580.963300000018</v>
      </c>
      <c r="R196" s="5">
        <v>19580.963300000018</v>
      </c>
      <c r="S196" s="5">
        <v>19580.963299999985</v>
      </c>
      <c r="T196" s="5">
        <v>19580.963300000014</v>
      </c>
      <c r="U196" s="5">
        <v>19580.963299999999</v>
      </c>
      <c r="V196" s="5">
        <v>19580.963299999999</v>
      </c>
      <c r="W196" s="5">
        <v>19580.963300000014</v>
      </c>
      <c r="X196" s="5">
        <v>19580.963299999999</v>
      </c>
      <c r="Y196" s="5">
        <v>19580.96330000001</v>
      </c>
      <c r="Z196" s="5">
        <v>19580.963299999999</v>
      </c>
      <c r="AA196" s="5">
        <v>19580.963299999989</v>
      </c>
      <c r="AB196" s="5">
        <v>19580.963300000007</v>
      </c>
      <c r="AC196" s="5">
        <v>19580.963299999999</v>
      </c>
      <c r="AD196" s="5">
        <v>19580.963300000014</v>
      </c>
      <c r="AE196" s="5">
        <v>19580.963300000003</v>
      </c>
      <c r="AF196" s="5"/>
      <c r="AG196" s="6"/>
    </row>
    <row r="197" spans="1:33">
      <c r="A197" t="str">
        <f t="shared" si="3"/>
        <v>PRW06000015Mig_OverseasIn</v>
      </c>
      <c r="B197" t="str">
        <f>VLOOKUP(D197, Lookups!B:D,3,FALSE)</f>
        <v>W06000015</v>
      </c>
      <c r="C197" s="3" t="s">
        <v>171</v>
      </c>
      <c r="D197" s="3" t="s">
        <v>62</v>
      </c>
      <c r="E197" s="3" t="s">
        <v>38</v>
      </c>
      <c r="F197" s="4" t="s">
        <v>31</v>
      </c>
      <c r="G197" s="5">
        <v>4742.9999999999991</v>
      </c>
      <c r="H197" s="5">
        <v>4742.9999999999991</v>
      </c>
      <c r="I197" s="5">
        <v>4742.9999999999991</v>
      </c>
      <c r="J197" s="5">
        <v>4742.9999999999991</v>
      </c>
      <c r="K197" s="5">
        <v>4742.9999999999991</v>
      </c>
      <c r="L197" s="5">
        <v>4742.9999999999991</v>
      </c>
      <c r="M197" s="5">
        <v>4742.9999999999991</v>
      </c>
      <c r="N197" s="5">
        <v>4742.9999999999991</v>
      </c>
      <c r="O197" s="5">
        <v>4742.9999999999991</v>
      </c>
      <c r="P197" s="5">
        <v>4742.9999999999991</v>
      </c>
      <c r="Q197" s="5">
        <v>4742.9999999999991</v>
      </c>
      <c r="R197" s="5">
        <v>4742.9999999999991</v>
      </c>
      <c r="S197" s="5">
        <v>4742.9999999999991</v>
      </c>
      <c r="T197" s="5">
        <v>4742.9999999999991</v>
      </c>
      <c r="U197" s="5">
        <v>4742.9999999999991</v>
      </c>
      <c r="V197" s="5">
        <v>4742.9999999999991</v>
      </c>
      <c r="W197" s="5">
        <v>4742.9999999999991</v>
      </c>
      <c r="X197" s="5">
        <v>4742.9999999999991</v>
      </c>
      <c r="Y197" s="5">
        <v>4742.9999999999991</v>
      </c>
      <c r="Z197" s="5">
        <v>4742.9999999999991</v>
      </c>
      <c r="AA197" s="5">
        <v>4742.9999999999991</v>
      </c>
      <c r="AB197" s="5">
        <v>4742.9999999999991</v>
      </c>
      <c r="AC197" s="5">
        <v>4742.9999999999991</v>
      </c>
      <c r="AD197" s="5">
        <v>4742.9999999999991</v>
      </c>
      <c r="AE197" s="5">
        <v>4742.9999999999991</v>
      </c>
      <c r="AF197" s="5"/>
      <c r="AG197" s="6"/>
    </row>
    <row r="198" spans="1:33">
      <c r="A198" t="str">
        <f t="shared" si="3"/>
        <v>PRW06000015Mig_OverseasOut</v>
      </c>
      <c r="B198" t="str">
        <f>VLOOKUP(D198, Lookups!B:D,3,FALSE)</f>
        <v>W06000015</v>
      </c>
      <c r="C198" s="3" t="s">
        <v>171</v>
      </c>
      <c r="D198" s="3" t="s">
        <v>62</v>
      </c>
      <c r="E198" s="3" t="s">
        <v>39</v>
      </c>
      <c r="F198" s="4" t="s">
        <v>31</v>
      </c>
      <c r="G198" s="5">
        <v>3822.8</v>
      </c>
      <c r="H198" s="5">
        <v>3822.7999999999993</v>
      </c>
      <c r="I198" s="5">
        <v>3822.7999999999997</v>
      </c>
      <c r="J198" s="5">
        <v>3822.7999999999993</v>
      </c>
      <c r="K198" s="5">
        <v>3822.7999999999984</v>
      </c>
      <c r="L198" s="5">
        <v>3822.8000000000025</v>
      </c>
      <c r="M198" s="5">
        <v>3822.8000000000011</v>
      </c>
      <c r="N198" s="5">
        <v>3822.8</v>
      </c>
      <c r="O198" s="5">
        <v>3822.7999999999984</v>
      </c>
      <c r="P198" s="5">
        <v>3822.7999999999997</v>
      </c>
      <c r="Q198" s="5">
        <v>3822.8000000000006</v>
      </c>
      <c r="R198" s="5">
        <v>3822.8000000000011</v>
      </c>
      <c r="S198" s="5">
        <v>3822.800000000002</v>
      </c>
      <c r="T198" s="5">
        <v>3822.7999999999984</v>
      </c>
      <c r="U198" s="5">
        <v>3822.7999999999997</v>
      </c>
      <c r="V198" s="5">
        <v>3822.7999999999993</v>
      </c>
      <c r="W198" s="5">
        <v>3822.800000000002</v>
      </c>
      <c r="X198" s="5">
        <v>3822.8000000000015</v>
      </c>
      <c r="Y198" s="5">
        <v>3822.8000000000011</v>
      </c>
      <c r="Z198" s="5">
        <v>3822.799999999997</v>
      </c>
      <c r="AA198" s="5">
        <v>3822.8</v>
      </c>
      <c r="AB198" s="5">
        <v>3822.8000000000015</v>
      </c>
      <c r="AC198" s="5">
        <v>3822.7999999999993</v>
      </c>
      <c r="AD198" s="5">
        <v>3822.8</v>
      </c>
      <c r="AE198" s="5">
        <v>3822.8000000000006</v>
      </c>
      <c r="AF198" s="5"/>
      <c r="AG198" s="6"/>
    </row>
    <row r="199" spans="1:33">
      <c r="A199" t="str">
        <f t="shared" si="3"/>
        <v>PRW06000015Constraint</v>
      </c>
      <c r="B199" t="str">
        <f>VLOOKUP(D199, Lookups!B:D,3,FALSE)</f>
        <v>W06000015</v>
      </c>
      <c r="C199" s="3" t="s">
        <v>171</v>
      </c>
      <c r="D199" s="3" t="s">
        <v>62</v>
      </c>
      <c r="E199" s="3" t="s">
        <v>40</v>
      </c>
      <c r="F199" s="4" t="s">
        <v>31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6"/>
    </row>
    <row r="200" spans="1:33">
      <c r="A200" t="str">
        <f t="shared" si="3"/>
        <v>NCW06000001StartPop</v>
      </c>
      <c r="B200" t="str">
        <f>VLOOKUP(D200, Lookups!B:D,3,FALSE)</f>
        <v>W06000001</v>
      </c>
      <c r="C200" s="3" t="s">
        <v>172</v>
      </c>
      <c r="D200" s="3" t="s">
        <v>41</v>
      </c>
      <c r="E200" s="3" t="s">
        <v>30</v>
      </c>
      <c r="F200" s="4" t="s">
        <v>31</v>
      </c>
      <c r="G200" s="5">
        <v>70169</v>
      </c>
      <c r="H200" s="5">
        <v>70131.080355265163</v>
      </c>
      <c r="I200" s="5">
        <v>70102.760817997463</v>
      </c>
      <c r="J200" s="5">
        <v>70079.915360824947</v>
      </c>
      <c r="K200" s="5">
        <v>70053.724587761215</v>
      </c>
      <c r="L200" s="5">
        <v>70031.40768852683</v>
      </c>
      <c r="M200" s="5">
        <v>70010.761111467931</v>
      </c>
      <c r="N200" s="5">
        <v>69994.190923582326</v>
      </c>
      <c r="O200" s="5">
        <v>69979.668103886041</v>
      </c>
      <c r="P200" s="5">
        <v>69963.487053767196</v>
      </c>
      <c r="Q200" s="5">
        <v>69940.883546371566</v>
      </c>
      <c r="R200" s="5">
        <v>69914.714973666109</v>
      </c>
      <c r="S200" s="5">
        <v>69885.91885915694</v>
      </c>
      <c r="T200" s="5">
        <v>69853.239820586168</v>
      </c>
      <c r="U200" s="5">
        <v>69816.597544081378</v>
      </c>
      <c r="V200" s="5">
        <v>69774.824048494294</v>
      </c>
      <c r="W200" s="5">
        <v>69728.3385654304</v>
      </c>
      <c r="X200" s="5">
        <v>69679.036738483337</v>
      </c>
      <c r="Y200" s="5">
        <v>69628.815384643007</v>
      </c>
      <c r="Z200" s="5">
        <v>69579.826816299566</v>
      </c>
      <c r="AA200" s="5">
        <v>69526.977079428369</v>
      </c>
      <c r="AB200" s="5">
        <v>69472.214181289542</v>
      </c>
      <c r="AC200" s="5">
        <v>69416.436089416078</v>
      </c>
      <c r="AD200" s="5">
        <v>69362.36647338685</v>
      </c>
      <c r="AE200" s="5">
        <v>69308.752016050043</v>
      </c>
      <c r="AF200" s="5">
        <v>69258.344513793985</v>
      </c>
      <c r="AG200" s="6"/>
    </row>
    <row r="201" spans="1:33">
      <c r="A201" t="str">
        <f t="shared" si="3"/>
        <v>NCW06000001Births</v>
      </c>
      <c r="B201" t="str">
        <f>VLOOKUP(D201, Lookups!B:D,3,FALSE)</f>
        <v>W06000001</v>
      </c>
      <c r="C201" s="3" t="s">
        <v>172</v>
      </c>
      <c r="D201" s="3" t="s">
        <v>41</v>
      </c>
      <c r="E201" s="3" t="s">
        <v>34</v>
      </c>
      <c r="F201" s="4" t="s">
        <v>32</v>
      </c>
      <c r="G201" s="5">
        <v>388.11057640710408</v>
      </c>
      <c r="H201" s="5">
        <v>387.87438783683859</v>
      </c>
      <c r="I201" s="5">
        <v>389.63501098229187</v>
      </c>
      <c r="J201" s="5">
        <v>391.22609408747178</v>
      </c>
      <c r="K201" s="5">
        <v>393.11151915685718</v>
      </c>
      <c r="L201" s="5">
        <v>395.66675916176678</v>
      </c>
      <c r="M201" s="5">
        <v>398.16659686545887</v>
      </c>
      <c r="N201" s="5">
        <v>400.61054629404276</v>
      </c>
      <c r="O201" s="5">
        <v>401.08699280969938</v>
      </c>
      <c r="P201" s="5">
        <v>400.9911214895252</v>
      </c>
      <c r="Q201" s="5">
        <v>402.02867839329485</v>
      </c>
      <c r="R201" s="5">
        <v>402.89401049954574</v>
      </c>
      <c r="S201" s="5">
        <v>403.99540445551622</v>
      </c>
      <c r="T201" s="5">
        <v>405.50926731390518</v>
      </c>
      <c r="U201" s="5">
        <v>406.60829425772135</v>
      </c>
      <c r="V201" s="5">
        <v>407.79400593510161</v>
      </c>
      <c r="W201" s="5">
        <v>409.5275143908346</v>
      </c>
      <c r="X201" s="5">
        <v>412.00103772427121</v>
      </c>
      <c r="Y201" s="5">
        <v>415.0916386012093</v>
      </c>
      <c r="Z201" s="5">
        <v>416.90161211973555</v>
      </c>
      <c r="AA201" s="5">
        <v>418.5025737748407</v>
      </c>
      <c r="AB201" s="5">
        <v>420.48276019218054</v>
      </c>
      <c r="AC201" s="5">
        <v>422.65132597339868</v>
      </c>
      <c r="AD201" s="5">
        <v>424.88644281691757</v>
      </c>
      <c r="AE201" s="5">
        <v>426.69949810870582</v>
      </c>
      <c r="AF201" s="5"/>
      <c r="AG201" s="6"/>
    </row>
    <row r="202" spans="1:33">
      <c r="A202" t="str">
        <f t="shared" si="3"/>
        <v>NCW06000001Births</v>
      </c>
      <c r="B202" t="str">
        <f>VLOOKUP(D202, Lookups!B:D,3,FALSE)</f>
        <v>W06000001</v>
      </c>
      <c r="C202" s="3" t="s">
        <v>172</v>
      </c>
      <c r="D202" s="3" t="s">
        <v>41</v>
      </c>
      <c r="E202" s="3" t="s">
        <v>34</v>
      </c>
      <c r="F202" s="4" t="s">
        <v>33</v>
      </c>
      <c r="G202" s="5">
        <v>369.62913759335879</v>
      </c>
      <c r="H202" s="5">
        <v>369.40419608739711</v>
      </c>
      <c r="I202" s="5">
        <v>371.08098011349944</v>
      </c>
      <c r="J202" s="5">
        <v>372.59629742706352</v>
      </c>
      <c r="K202" s="5">
        <v>374.39194043387204</v>
      </c>
      <c r="L202" s="5">
        <v>376.8255024565882</v>
      </c>
      <c r="M202" s="5">
        <v>379.2063003804505</v>
      </c>
      <c r="N202" s="5">
        <v>381.53387137316076</v>
      </c>
      <c r="O202" s="5">
        <v>381.98762998062216</v>
      </c>
      <c r="P202" s="5">
        <v>381.89632395715853</v>
      </c>
      <c r="Q202" s="5">
        <v>382.88447343531686</v>
      </c>
      <c r="R202" s="5">
        <v>383.70859928915559</v>
      </c>
      <c r="S202" s="5">
        <v>384.75754596271622</v>
      </c>
      <c r="T202" s="5">
        <v>386.19932018067504</v>
      </c>
      <c r="U202" s="5">
        <v>387.24601255684092</v>
      </c>
      <c r="V202" s="5">
        <v>388.37526182595832</v>
      </c>
      <c r="W202" s="5">
        <v>390.02622233683923</v>
      </c>
      <c r="X202" s="5">
        <v>392.38195895452981</v>
      </c>
      <c r="Y202" s="5">
        <v>395.32538849814944</v>
      </c>
      <c r="Z202" s="5">
        <v>397.04917288174715</v>
      </c>
      <c r="AA202" s="5">
        <v>398.57389833853506</v>
      </c>
      <c r="AB202" s="5">
        <v>400.45979025235829</v>
      </c>
      <c r="AC202" s="5">
        <v>402.52509109251201</v>
      </c>
      <c r="AD202" s="5">
        <v>404.65377389971195</v>
      </c>
      <c r="AE202" s="5">
        <v>406.38049330560057</v>
      </c>
      <c r="AF202" s="5"/>
      <c r="AG202" s="6"/>
    </row>
    <row r="203" spans="1:33">
      <c r="A203" t="str">
        <f t="shared" si="3"/>
        <v>NCW06000001Deaths</v>
      </c>
      <c r="B203" t="str">
        <f>VLOOKUP(D203, Lookups!B:D,3,FALSE)</f>
        <v>W06000001</v>
      </c>
      <c r="C203" s="3" t="s">
        <v>172</v>
      </c>
      <c r="D203" s="3" t="s">
        <v>41</v>
      </c>
      <c r="E203" s="3" t="s">
        <v>35</v>
      </c>
      <c r="F203" s="4" t="s">
        <v>31</v>
      </c>
      <c r="G203" s="5">
        <v>795.65935873529281</v>
      </c>
      <c r="H203" s="5">
        <v>785.59812119194169</v>
      </c>
      <c r="I203" s="5">
        <v>783.56144826835703</v>
      </c>
      <c r="J203" s="5">
        <v>790.01316457826476</v>
      </c>
      <c r="K203" s="5">
        <v>789.82035882506773</v>
      </c>
      <c r="L203" s="5">
        <v>793.13883867726963</v>
      </c>
      <c r="M203" s="5">
        <v>793.94308513151475</v>
      </c>
      <c r="N203" s="5">
        <v>796.66723736342033</v>
      </c>
      <c r="O203" s="5">
        <v>799.25567290915933</v>
      </c>
      <c r="P203" s="5">
        <v>805.49095284237387</v>
      </c>
      <c r="Q203" s="5">
        <v>811.08172453408372</v>
      </c>
      <c r="R203" s="5">
        <v>815.39872429782781</v>
      </c>
      <c r="S203" s="5">
        <v>821.43198898907178</v>
      </c>
      <c r="T203" s="5">
        <v>828.35086399930924</v>
      </c>
      <c r="U203" s="5">
        <v>835.62780240165819</v>
      </c>
      <c r="V203" s="5">
        <v>842.65475082498199</v>
      </c>
      <c r="W203" s="5">
        <v>848.85556367472145</v>
      </c>
      <c r="X203" s="5">
        <v>854.60435051914612</v>
      </c>
      <c r="Y203" s="5">
        <v>859.4055954427821</v>
      </c>
      <c r="Z203" s="5">
        <v>866.80052187267074</v>
      </c>
      <c r="AA203" s="5">
        <v>871.83937025222212</v>
      </c>
      <c r="AB203" s="5">
        <v>876.72064231799777</v>
      </c>
      <c r="AC203" s="5">
        <v>879.24603309510144</v>
      </c>
      <c r="AD203" s="5">
        <v>883.15467405350478</v>
      </c>
      <c r="AE203" s="5">
        <v>883.487493670297</v>
      </c>
      <c r="AF203" s="5"/>
      <c r="AG203" s="6"/>
    </row>
    <row r="204" spans="1:33">
      <c r="A204" t="str">
        <f t="shared" si="3"/>
        <v>NCW06000001Mig_InternalIN</v>
      </c>
      <c r="B204" t="str">
        <f>VLOOKUP(D204, Lookups!B:D,3,FALSE)</f>
        <v>W06000001</v>
      </c>
      <c r="C204" s="3" t="s">
        <v>172</v>
      </c>
      <c r="D204" s="3" t="s">
        <v>41</v>
      </c>
      <c r="E204" s="3" t="s">
        <v>36</v>
      </c>
      <c r="F204" s="4" t="s">
        <v>31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/>
      <c r="AG204" s="6"/>
    </row>
    <row r="205" spans="1:33">
      <c r="A205" t="str">
        <f t="shared" si="3"/>
        <v>NCW06000001Mig_InternalOut</v>
      </c>
      <c r="B205" t="str">
        <f>VLOOKUP(D205, Lookups!B:D,3,FALSE)</f>
        <v>W06000001</v>
      </c>
      <c r="C205" s="3" t="s">
        <v>172</v>
      </c>
      <c r="D205" s="3" t="s">
        <v>41</v>
      </c>
      <c r="E205" s="3" t="s">
        <v>37</v>
      </c>
      <c r="F205" s="4" t="s">
        <v>31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/>
      <c r="AG205" s="6"/>
    </row>
    <row r="206" spans="1:33">
      <c r="A206" t="str">
        <f t="shared" si="3"/>
        <v>NCW06000001Mig_OverseasIn</v>
      </c>
      <c r="B206" t="str">
        <f>VLOOKUP(D206, Lookups!B:D,3,FALSE)</f>
        <v>W06000001</v>
      </c>
      <c r="C206" s="3" t="s">
        <v>172</v>
      </c>
      <c r="D206" s="3" t="s">
        <v>41</v>
      </c>
      <c r="E206" s="3" t="s">
        <v>38</v>
      </c>
      <c r="F206" s="4" t="s">
        <v>31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/>
      <c r="AG206" s="6"/>
    </row>
    <row r="207" spans="1:33">
      <c r="A207" t="str">
        <f t="shared" si="3"/>
        <v>NCW06000001Mig_OverseasOut</v>
      </c>
      <c r="B207" t="str">
        <f>VLOOKUP(D207, Lookups!B:D,3,FALSE)</f>
        <v>W06000001</v>
      </c>
      <c r="C207" s="3" t="s">
        <v>172</v>
      </c>
      <c r="D207" s="3" t="s">
        <v>41</v>
      </c>
      <c r="E207" s="3" t="s">
        <v>39</v>
      </c>
      <c r="F207" s="4" t="s">
        <v>31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/>
      <c r="AG207" s="6"/>
    </row>
    <row r="208" spans="1:33">
      <c r="A208" t="str">
        <f t="shared" si="3"/>
        <v>NCW06000001Constraint</v>
      </c>
      <c r="B208" t="str">
        <f>VLOOKUP(D208, Lookups!B:D,3,FALSE)</f>
        <v>W06000001</v>
      </c>
      <c r="C208" s="3" t="s">
        <v>172</v>
      </c>
      <c r="D208" s="3" t="s">
        <v>41</v>
      </c>
      <c r="E208" s="3" t="s">
        <v>40</v>
      </c>
      <c r="F208" s="4" t="s">
        <v>31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6"/>
    </row>
    <row r="209" spans="1:33">
      <c r="A209" t="str">
        <f t="shared" si="3"/>
        <v>NCW06000002StartPop</v>
      </c>
      <c r="B209" t="str">
        <f>VLOOKUP(D209, Lookups!B:D,3,FALSE)</f>
        <v>W06000002</v>
      </c>
      <c r="C209" s="3" t="s">
        <v>172</v>
      </c>
      <c r="D209" s="3" t="s">
        <v>42</v>
      </c>
      <c r="E209" s="3" t="s">
        <v>30</v>
      </c>
      <c r="F209" s="4" t="s">
        <v>31</v>
      </c>
      <c r="G209" s="5">
        <v>122273</v>
      </c>
      <c r="H209" s="5">
        <v>122302.69165188861</v>
      </c>
      <c r="I209" s="5">
        <v>122361.16695761275</v>
      </c>
      <c r="J209" s="5">
        <v>122446.8123648188</v>
      </c>
      <c r="K209" s="5">
        <v>122561.57507334233</v>
      </c>
      <c r="L209" s="5">
        <v>122709.42200545265</v>
      </c>
      <c r="M209" s="5">
        <v>122891.28609736991</v>
      </c>
      <c r="N209" s="5">
        <v>123103.804321057</v>
      </c>
      <c r="O209" s="5">
        <v>123340.96270585174</v>
      </c>
      <c r="P209" s="5">
        <v>123590.00990271667</v>
      </c>
      <c r="Q209" s="5">
        <v>123844.98354366739</v>
      </c>
      <c r="R209" s="5">
        <v>124094.42175172154</v>
      </c>
      <c r="S209" s="5">
        <v>124327.01125000525</v>
      </c>
      <c r="T209" s="5">
        <v>124529.06297782376</v>
      </c>
      <c r="U209" s="5">
        <v>124693.74764744955</v>
      </c>
      <c r="V209" s="5">
        <v>124824.46979313524</v>
      </c>
      <c r="W209" s="5">
        <v>124917.96361277654</v>
      </c>
      <c r="X209" s="5">
        <v>124971.00050994386</v>
      </c>
      <c r="Y209" s="5">
        <v>124981.96109436936</v>
      </c>
      <c r="Z209" s="5">
        <v>124957.1154136882</v>
      </c>
      <c r="AA209" s="5">
        <v>124900.8494264183</v>
      </c>
      <c r="AB209" s="5">
        <v>124812.56218973309</v>
      </c>
      <c r="AC209" s="5">
        <v>124701.77653218585</v>
      </c>
      <c r="AD209" s="5">
        <v>124568.5795432717</v>
      </c>
      <c r="AE209" s="5">
        <v>124421.22109166949</v>
      </c>
      <c r="AF209" s="5">
        <v>124266.06629938073</v>
      </c>
      <c r="AG209" s="6"/>
    </row>
    <row r="210" spans="1:33">
      <c r="A210" t="str">
        <f t="shared" si="3"/>
        <v>NCW06000002Births</v>
      </c>
      <c r="B210" t="str">
        <f>VLOOKUP(D210, Lookups!B:D,3,FALSE)</f>
        <v>W06000002</v>
      </c>
      <c r="C210" s="3" t="s">
        <v>172</v>
      </c>
      <c r="D210" s="3" t="s">
        <v>42</v>
      </c>
      <c r="E210" s="3" t="s">
        <v>34</v>
      </c>
      <c r="F210" s="4" t="s">
        <v>32</v>
      </c>
      <c r="G210" s="5">
        <v>624.40477300170619</v>
      </c>
      <c r="H210" s="5">
        <v>638.10298958378087</v>
      </c>
      <c r="I210" s="5">
        <v>654.75256088173387</v>
      </c>
      <c r="J210" s="5">
        <v>673.37911660152349</v>
      </c>
      <c r="K210" s="5">
        <v>693.74727319545673</v>
      </c>
      <c r="L210" s="5">
        <v>713.81905487560266</v>
      </c>
      <c r="M210" s="5">
        <v>732.22017691182668</v>
      </c>
      <c r="N210" s="5">
        <v>747.5613249592792</v>
      </c>
      <c r="O210" s="5">
        <v>757.14736273665574</v>
      </c>
      <c r="P210" s="5">
        <v>762.03947551255237</v>
      </c>
      <c r="Q210" s="5">
        <v>762.43178936186155</v>
      </c>
      <c r="R210" s="5">
        <v>757.04493640804458</v>
      </c>
      <c r="S210" s="5">
        <v>746.09983562616969</v>
      </c>
      <c r="T210" s="5">
        <v>732.21245038688016</v>
      </c>
      <c r="U210" s="5">
        <v>718.94204830651927</v>
      </c>
      <c r="V210" s="5">
        <v>705.45653482066496</v>
      </c>
      <c r="W210" s="5">
        <v>690.47762574362878</v>
      </c>
      <c r="X210" s="5">
        <v>675.81510293687984</v>
      </c>
      <c r="Y210" s="5">
        <v>663.6631475958809</v>
      </c>
      <c r="Z210" s="5">
        <v>653.41172583925209</v>
      </c>
      <c r="AA210" s="5">
        <v>644.7210665801739</v>
      </c>
      <c r="AB210" s="5">
        <v>637.91248815272752</v>
      </c>
      <c r="AC210" s="5">
        <v>633.34949538056412</v>
      </c>
      <c r="AD210" s="5">
        <v>630.93907337875862</v>
      </c>
      <c r="AE210" s="5">
        <v>629.6375241324522</v>
      </c>
      <c r="AF210" s="5"/>
      <c r="AG210" s="6"/>
    </row>
    <row r="211" spans="1:33">
      <c r="A211" t="str">
        <f t="shared" si="3"/>
        <v>NCW06000002Births</v>
      </c>
      <c r="B211" t="str">
        <f>VLOOKUP(D211, Lookups!B:D,3,FALSE)</f>
        <v>W06000002</v>
      </c>
      <c r="C211" s="3" t="s">
        <v>172</v>
      </c>
      <c r="D211" s="3" t="s">
        <v>42</v>
      </c>
      <c r="E211" s="3" t="s">
        <v>34</v>
      </c>
      <c r="F211" s="4" t="s">
        <v>33</v>
      </c>
      <c r="G211" s="5">
        <v>594.67124006356516</v>
      </c>
      <c r="H211" s="5">
        <v>607.71716122518842</v>
      </c>
      <c r="I211" s="5">
        <v>623.57389653277301</v>
      </c>
      <c r="J211" s="5">
        <v>641.31347423451189</v>
      </c>
      <c r="K211" s="5">
        <v>660.71171951264341</v>
      </c>
      <c r="L211" s="5">
        <v>679.82770295498153</v>
      </c>
      <c r="M211" s="5">
        <v>697.35258190047375</v>
      </c>
      <c r="N211" s="5">
        <v>711.96319976862435</v>
      </c>
      <c r="O211" s="5">
        <v>721.09275998156829</v>
      </c>
      <c r="P211" s="5">
        <v>725.75191522310797</v>
      </c>
      <c r="Q211" s="5">
        <v>726.12554747793706</v>
      </c>
      <c r="R211" s="5">
        <v>720.99521109263594</v>
      </c>
      <c r="S211" s="5">
        <v>710.57130510087234</v>
      </c>
      <c r="T211" s="5">
        <v>697.34522330494383</v>
      </c>
      <c r="U211" s="5">
        <v>684.70674454487084</v>
      </c>
      <c r="V211" s="5">
        <v>671.86339777002968</v>
      </c>
      <c r="W211" s="5">
        <v>657.59776941357222</v>
      </c>
      <c r="X211" s="5">
        <v>643.63346132855736</v>
      </c>
      <c r="Y211" s="5">
        <v>632.06016998888776</v>
      </c>
      <c r="Z211" s="5">
        <v>622.29691071858679</v>
      </c>
      <c r="AA211" s="5">
        <v>614.02009199133499</v>
      </c>
      <c r="AB211" s="5">
        <v>607.53573128240657</v>
      </c>
      <c r="AC211" s="5">
        <v>603.19002367806058</v>
      </c>
      <c r="AD211" s="5">
        <v>600.89438356948267</v>
      </c>
      <c r="AE211" s="5">
        <v>599.65481280101471</v>
      </c>
      <c r="AF211" s="5"/>
      <c r="AG211" s="6"/>
    </row>
    <row r="212" spans="1:33">
      <c r="A212" t="str">
        <f t="shared" si="3"/>
        <v>NCW06000002Deaths</v>
      </c>
      <c r="B212" t="str">
        <f>VLOOKUP(D212, Lookups!B:D,3,FALSE)</f>
        <v>W06000002</v>
      </c>
      <c r="C212" s="3" t="s">
        <v>172</v>
      </c>
      <c r="D212" s="3" t="s">
        <v>42</v>
      </c>
      <c r="E212" s="3" t="s">
        <v>35</v>
      </c>
      <c r="F212" s="4" t="s">
        <v>31</v>
      </c>
      <c r="G212" s="5">
        <v>1189.3843611766765</v>
      </c>
      <c r="H212" s="5">
        <v>1187.344845084775</v>
      </c>
      <c r="I212" s="5">
        <v>1192.6810502084484</v>
      </c>
      <c r="J212" s="5">
        <v>1199.9298823125328</v>
      </c>
      <c r="K212" s="5">
        <v>1206.6120605978313</v>
      </c>
      <c r="L212" s="5">
        <v>1211.7826659133334</v>
      </c>
      <c r="M212" s="5">
        <v>1217.0545351251897</v>
      </c>
      <c r="N212" s="5">
        <v>1222.3661399332022</v>
      </c>
      <c r="O212" s="5">
        <v>1229.1929258532914</v>
      </c>
      <c r="P212" s="5">
        <v>1232.8177497849529</v>
      </c>
      <c r="Q212" s="5">
        <v>1239.1191287856536</v>
      </c>
      <c r="R212" s="5">
        <v>1245.4506492169417</v>
      </c>
      <c r="S212" s="5">
        <v>1254.6194129084852</v>
      </c>
      <c r="T212" s="5">
        <v>1264.8730040660826</v>
      </c>
      <c r="U212" s="5">
        <v>1272.9266471656733</v>
      </c>
      <c r="V212" s="5">
        <v>1283.8261129493535</v>
      </c>
      <c r="W212" s="5">
        <v>1295.0384979899432</v>
      </c>
      <c r="X212" s="5">
        <v>1308.4879798398415</v>
      </c>
      <c r="Y212" s="5">
        <v>1320.5689982659915</v>
      </c>
      <c r="Z212" s="5">
        <v>1331.9746238277876</v>
      </c>
      <c r="AA212" s="5">
        <v>1347.0283952567056</v>
      </c>
      <c r="AB212" s="5">
        <v>1356.2338769824105</v>
      </c>
      <c r="AC212" s="5">
        <v>1369.7365079727308</v>
      </c>
      <c r="AD212" s="5">
        <v>1379.1919085504164</v>
      </c>
      <c r="AE212" s="5">
        <v>1384.4471292221792</v>
      </c>
      <c r="AF212" s="5"/>
      <c r="AG212" s="6"/>
    </row>
    <row r="213" spans="1:33">
      <c r="A213" t="str">
        <f t="shared" si="3"/>
        <v>NCW06000002Mig_InternalIN</v>
      </c>
      <c r="B213" t="str">
        <f>VLOOKUP(D213, Lookups!B:D,3,FALSE)</f>
        <v>W06000002</v>
      </c>
      <c r="C213" s="3" t="s">
        <v>172</v>
      </c>
      <c r="D213" s="3" t="s">
        <v>42</v>
      </c>
      <c r="E213" s="3" t="s">
        <v>36</v>
      </c>
      <c r="F213" s="4" t="s">
        <v>31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/>
      <c r="AG213" s="6"/>
    </row>
    <row r="214" spans="1:33">
      <c r="A214" t="str">
        <f t="shared" si="3"/>
        <v>NCW06000002Mig_InternalOut</v>
      </c>
      <c r="B214" t="str">
        <f>VLOOKUP(D214, Lookups!B:D,3,FALSE)</f>
        <v>W06000002</v>
      </c>
      <c r="C214" s="3" t="s">
        <v>172</v>
      </c>
      <c r="D214" s="3" t="s">
        <v>42</v>
      </c>
      <c r="E214" s="3" t="s">
        <v>37</v>
      </c>
      <c r="F214" s="4" t="s">
        <v>31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/>
      <c r="AG214" s="6"/>
    </row>
    <row r="215" spans="1:33">
      <c r="A215" t="str">
        <f t="shared" si="3"/>
        <v>NCW06000002Mig_OverseasIn</v>
      </c>
      <c r="B215" t="str">
        <f>VLOOKUP(D215, Lookups!B:D,3,FALSE)</f>
        <v>W06000002</v>
      </c>
      <c r="C215" s="3" t="s">
        <v>172</v>
      </c>
      <c r="D215" s="3" t="s">
        <v>42</v>
      </c>
      <c r="E215" s="3" t="s">
        <v>38</v>
      </c>
      <c r="F215" s="4" t="s">
        <v>31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/>
      <c r="AG215" s="6"/>
    </row>
    <row r="216" spans="1:33">
      <c r="A216" t="str">
        <f t="shared" si="3"/>
        <v>NCW06000002Mig_OverseasOut</v>
      </c>
      <c r="B216" t="str">
        <f>VLOOKUP(D216, Lookups!B:D,3,FALSE)</f>
        <v>W06000002</v>
      </c>
      <c r="C216" s="3" t="s">
        <v>172</v>
      </c>
      <c r="D216" s="3" t="s">
        <v>42</v>
      </c>
      <c r="E216" s="3" t="s">
        <v>39</v>
      </c>
      <c r="F216" s="4" t="s">
        <v>31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/>
      <c r="AG216" s="6"/>
    </row>
    <row r="217" spans="1:33">
      <c r="A217" t="str">
        <f t="shared" si="3"/>
        <v>NCW06000002Constraint</v>
      </c>
      <c r="B217" t="str">
        <f>VLOOKUP(D217, Lookups!B:D,3,FALSE)</f>
        <v>W06000002</v>
      </c>
      <c r="C217" s="3" t="s">
        <v>172</v>
      </c>
      <c r="D217" s="3" t="s">
        <v>42</v>
      </c>
      <c r="E217" s="3" t="s">
        <v>40</v>
      </c>
      <c r="F217" s="4" t="s">
        <v>31</v>
      </c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6"/>
    </row>
    <row r="218" spans="1:33">
      <c r="A218" t="str">
        <f t="shared" si="3"/>
        <v>NCW06000003StartPop</v>
      </c>
      <c r="B218" t="str">
        <f>VLOOKUP(D218, Lookups!B:D,3,FALSE)</f>
        <v>W06000003</v>
      </c>
      <c r="C218" s="3" t="s">
        <v>172</v>
      </c>
      <c r="D218" s="3" t="s">
        <v>43</v>
      </c>
      <c r="E218" s="3" t="s">
        <v>30</v>
      </c>
      <c r="F218" s="4" t="s">
        <v>31</v>
      </c>
      <c r="G218" s="5">
        <v>116287</v>
      </c>
      <c r="H218" s="5">
        <v>115910.19920542122</v>
      </c>
      <c r="I218" s="5">
        <v>115557.51028896772</v>
      </c>
      <c r="J218" s="5">
        <v>115223.370828713</v>
      </c>
      <c r="K218" s="5">
        <v>114903.97193585413</v>
      </c>
      <c r="L218" s="5">
        <v>114602.09439579485</v>
      </c>
      <c r="M218" s="5">
        <v>114315.95960494663</v>
      </c>
      <c r="N218" s="5">
        <v>114044.81636348795</v>
      </c>
      <c r="O218" s="5">
        <v>113791.51671023856</v>
      </c>
      <c r="P218" s="5">
        <v>113546.56627503072</v>
      </c>
      <c r="Q218" s="5">
        <v>113306.38125578646</v>
      </c>
      <c r="R218" s="5">
        <v>113071.46094399929</v>
      </c>
      <c r="S218" s="5">
        <v>112836.54925336504</v>
      </c>
      <c r="T218" s="5">
        <v>112601.36407805883</v>
      </c>
      <c r="U218" s="5">
        <v>112366.35496405527</v>
      </c>
      <c r="V218" s="5">
        <v>112129.25995922604</v>
      </c>
      <c r="W218" s="5">
        <v>111886.69473712053</v>
      </c>
      <c r="X218" s="5">
        <v>111640.37197697276</v>
      </c>
      <c r="Y218" s="5">
        <v>111388.15963083596</v>
      </c>
      <c r="Z218" s="5">
        <v>111128.6110045277</v>
      </c>
      <c r="AA218" s="5">
        <v>110859.76298066214</v>
      </c>
      <c r="AB218" s="5">
        <v>110582.32317495742</v>
      </c>
      <c r="AC218" s="5">
        <v>110295.20062960798</v>
      </c>
      <c r="AD218" s="5">
        <v>110000.28592350727</v>
      </c>
      <c r="AE218" s="5">
        <v>109697.9589414293</v>
      </c>
      <c r="AF218" s="5">
        <v>109391.22485173472</v>
      </c>
      <c r="AG218" s="6"/>
    </row>
    <row r="219" spans="1:33">
      <c r="A219" t="str">
        <f t="shared" si="3"/>
        <v>NCW06000003Births</v>
      </c>
      <c r="B219" t="str">
        <f>VLOOKUP(D219, Lookups!B:D,3,FALSE)</f>
        <v>W06000003</v>
      </c>
      <c r="C219" s="3" t="s">
        <v>172</v>
      </c>
      <c r="D219" s="3" t="s">
        <v>43</v>
      </c>
      <c r="E219" s="3" t="s">
        <v>34</v>
      </c>
      <c r="F219" s="4" t="s">
        <v>32</v>
      </c>
      <c r="G219" s="5">
        <v>558.37519209243544</v>
      </c>
      <c r="H219" s="5">
        <v>560.40120867798839</v>
      </c>
      <c r="I219" s="5">
        <v>565.73888580439996</v>
      </c>
      <c r="J219" s="5">
        <v>570.95046422521318</v>
      </c>
      <c r="K219" s="5">
        <v>576.96667171681906</v>
      </c>
      <c r="L219" s="5">
        <v>583.17007678913069</v>
      </c>
      <c r="M219" s="5">
        <v>588.70234246192797</v>
      </c>
      <c r="N219" s="5">
        <v>594.63614754503988</v>
      </c>
      <c r="O219" s="5">
        <v>598.7108104367544</v>
      </c>
      <c r="P219" s="5">
        <v>601.14098394462201</v>
      </c>
      <c r="Q219" s="5">
        <v>603.36156275282872</v>
      </c>
      <c r="R219" s="5">
        <v>604.38807413945938</v>
      </c>
      <c r="S219" s="5">
        <v>605.35334524368159</v>
      </c>
      <c r="T219" s="5">
        <v>606.92335552214763</v>
      </c>
      <c r="U219" s="5">
        <v>607.89328629352485</v>
      </c>
      <c r="V219" s="5">
        <v>608.16394282107331</v>
      </c>
      <c r="W219" s="5">
        <v>607.86686899960068</v>
      </c>
      <c r="X219" s="5">
        <v>607.43432800648384</v>
      </c>
      <c r="Y219" s="5">
        <v>606.61191295891012</v>
      </c>
      <c r="Z219" s="5">
        <v>604.50615410165153</v>
      </c>
      <c r="AA219" s="5">
        <v>602.44229792747751</v>
      </c>
      <c r="AB219" s="5">
        <v>599.98682526857942</v>
      </c>
      <c r="AC219" s="5">
        <v>597.49715243956189</v>
      </c>
      <c r="AD219" s="5">
        <v>595.19186244194634</v>
      </c>
      <c r="AE219" s="5">
        <v>592.91033497538206</v>
      </c>
      <c r="AF219" s="5"/>
      <c r="AG219" s="6"/>
    </row>
    <row r="220" spans="1:33">
      <c r="A220" t="str">
        <f t="shared" si="3"/>
        <v>NCW06000003Births</v>
      </c>
      <c r="B220" t="str">
        <f>VLOOKUP(D220, Lookups!B:D,3,FALSE)</f>
        <v>W06000003</v>
      </c>
      <c r="C220" s="3" t="s">
        <v>172</v>
      </c>
      <c r="D220" s="3" t="s">
        <v>43</v>
      </c>
      <c r="E220" s="3" t="s">
        <v>34</v>
      </c>
      <c r="F220" s="4" t="s">
        <v>33</v>
      </c>
      <c r="G220" s="5">
        <v>531.78592198466833</v>
      </c>
      <c r="H220" s="5">
        <v>533.71546167977385</v>
      </c>
      <c r="I220" s="5">
        <v>538.79896394155662</v>
      </c>
      <c r="J220" s="5">
        <v>543.76237219241739</v>
      </c>
      <c r="K220" s="5">
        <v>549.4920938797037</v>
      </c>
      <c r="L220" s="5">
        <v>555.40009898548465</v>
      </c>
      <c r="M220" s="5">
        <v>560.66892368102322</v>
      </c>
      <c r="N220" s="5">
        <v>566.32016688037652</v>
      </c>
      <c r="O220" s="5">
        <v>570.20079838645609</v>
      </c>
      <c r="P220" s="5">
        <v>572.51524945406402</v>
      </c>
      <c r="Q220" s="5">
        <v>574.63008651270309</v>
      </c>
      <c r="R220" s="5">
        <v>575.60771645023942</v>
      </c>
      <c r="S220" s="5">
        <v>576.52702230657655</v>
      </c>
      <c r="T220" s="5">
        <v>578.02227026043124</v>
      </c>
      <c r="U220" s="5">
        <v>578.9460138952179</v>
      </c>
      <c r="V220" s="5">
        <v>579.20378202869142</v>
      </c>
      <c r="W220" s="5">
        <v>578.92085456649988</v>
      </c>
      <c r="X220" s="5">
        <v>578.5089107443564</v>
      </c>
      <c r="Y220" s="5">
        <v>577.72565828163624</v>
      </c>
      <c r="Z220" s="5">
        <v>575.72017356232379</v>
      </c>
      <c r="AA220" s="5">
        <v>573.75459616209218</v>
      </c>
      <c r="AB220" s="5">
        <v>571.41605066380998</v>
      </c>
      <c r="AC220" s="5">
        <v>569.04493357342142</v>
      </c>
      <c r="AD220" s="5">
        <v>566.84941918778043</v>
      </c>
      <c r="AE220" s="5">
        <v>564.6765357851466</v>
      </c>
      <c r="AF220" s="5"/>
      <c r="AG220" s="6"/>
    </row>
    <row r="221" spans="1:33">
      <c r="A221" t="str">
        <f t="shared" si="3"/>
        <v>NCW06000003Deaths</v>
      </c>
      <c r="B221" t="str">
        <f>VLOOKUP(D221, Lookups!B:D,3,FALSE)</f>
        <v>W06000003</v>
      </c>
      <c r="C221" s="3" t="s">
        <v>172</v>
      </c>
      <c r="D221" s="3" t="s">
        <v>43</v>
      </c>
      <c r="E221" s="3" t="s">
        <v>35</v>
      </c>
      <c r="F221" s="4" t="s">
        <v>31</v>
      </c>
      <c r="G221" s="5">
        <v>1466.9619086558491</v>
      </c>
      <c r="H221" s="5">
        <v>1446.8055868113656</v>
      </c>
      <c r="I221" s="5">
        <v>1438.6773100006469</v>
      </c>
      <c r="J221" s="5">
        <v>1434.1117292764179</v>
      </c>
      <c r="K221" s="5">
        <v>1428.3363056558205</v>
      </c>
      <c r="L221" s="5">
        <v>1424.7049666228663</v>
      </c>
      <c r="M221" s="5">
        <v>1420.514507601642</v>
      </c>
      <c r="N221" s="5">
        <v>1414.2559676748131</v>
      </c>
      <c r="O221" s="5">
        <v>1413.8620440309487</v>
      </c>
      <c r="P221" s="5">
        <v>1413.8412526430229</v>
      </c>
      <c r="Q221" s="5">
        <v>1412.9119610527757</v>
      </c>
      <c r="R221" s="5">
        <v>1414.9074812239191</v>
      </c>
      <c r="S221" s="5">
        <v>1417.0655428564519</v>
      </c>
      <c r="T221" s="5">
        <v>1419.9547397860983</v>
      </c>
      <c r="U221" s="5">
        <v>1423.9343050180544</v>
      </c>
      <c r="V221" s="5">
        <v>1429.9329469552697</v>
      </c>
      <c r="W221" s="5">
        <v>1433.1104837138762</v>
      </c>
      <c r="X221" s="5">
        <v>1438.1555848875378</v>
      </c>
      <c r="Y221" s="5">
        <v>1443.8861975489103</v>
      </c>
      <c r="Z221" s="5">
        <v>1449.0743515294616</v>
      </c>
      <c r="AA221" s="5">
        <v>1453.6366997943526</v>
      </c>
      <c r="AB221" s="5">
        <v>1458.5254212817927</v>
      </c>
      <c r="AC221" s="5">
        <v>1461.4567921136861</v>
      </c>
      <c r="AD221" s="5">
        <v>1464.3682637076984</v>
      </c>
      <c r="AE221" s="5">
        <v>1464.3209604550375</v>
      </c>
      <c r="AF221" s="5"/>
      <c r="AG221" s="6"/>
    </row>
    <row r="222" spans="1:33">
      <c r="A222" t="str">
        <f t="shared" si="3"/>
        <v>NCW06000003Mig_InternalIN</v>
      </c>
      <c r="B222" t="str">
        <f>VLOOKUP(D222, Lookups!B:D,3,FALSE)</f>
        <v>W06000003</v>
      </c>
      <c r="C222" s="3" t="s">
        <v>172</v>
      </c>
      <c r="D222" s="3" t="s">
        <v>43</v>
      </c>
      <c r="E222" s="3" t="s">
        <v>36</v>
      </c>
      <c r="F222" s="4" t="s">
        <v>31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/>
      <c r="AG222" s="6"/>
    </row>
    <row r="223" spans="1:33">
      <c r="A223" t="str">
        <f t="shared" si="3"/>
        <v>NCW06000003Mig_InternalOut</v>
      </c>
      <c r="B223" t="str">
        <f>VLOOKUP(D223, Lookups!B:D,3,FALSE)</f>
        <v>W06000003</v>
      </c>
      <c r="C223" s="3" t="s">
        <v>172</v>
      </c>
      <c r="D223" s="3" t="s">
        <v>43</v>
      </c>
      <c r="E223" s="3" t="s">
        <v>37</v>
      </c>
      <c r="F223" s="4" t="s">
        <v>31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/>
      <c r="AG223" s="6"/>
    </row>
    <row r="224" spans="1:33">
      <c r="A224" t="str">
        <f t="shared" si="3"/>
        <v>NCW06000003Mig_OverseasIn</v>
      </c>
      <c r="B224" t="str">
        <f>VLOOKUP(D224, Lookups!B:D,3,FALSE)</f>
        <v>W06000003</v>
      </c>
      <c r="C224" s="3" t="s">
        <v>172</v>
      </c>
      <c r="D224" s="3" t="s">
        <v>43</v>
      </c>
      <c r="E224" s="3" t="s">
        <v>38</v>
      </c>
      <c r="F224" s="4" t="s">
        <v>31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/>
      <c r="AG224" s="6"/>
    </row>
    <row r="225" spans="1:33">
      <c r="A225" t="str">
        <f t="shared" si="3"/>
        <v>NCW06000003Mig_OverseasOut</v>
      </c>
      <c r="B225" t="str">
        <f>VLOOKUP(D225, Lookups!B:D,3,FALSE)</f>
        <v>W06000003</v>
      </c>
      <c r="C225" s="3" t="s">
        <v>172</v>
      </c>
      <c r="D225" s="3" t="s">
        <v>43</v>
      </c>
      <c r="E225" s="3" t="s">
        <v>39</v>
      </c>
      <c r="F225" s="4" t="s">
        <v>31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/>
      <c r="AG225" s="6"/>
    </row>
    <row r="226" spans="1:33">
      <c r="A226" t="str">
        <f t="shared" si="3"/>
        <v>NCW06000003Constraint</v>
      </c>
      <c r="B226" t="str">
        <f>VLOOKUP(D226, Lookups!B:D,3,FALSE)</f>
        <v>W06000003</v>
      </c>
      <c r="C226" s="3" t="s">
        <v>172</v>
      </c>
      <c r="D226" s="3" t="s">
        <v>43</v>
      </c>
      <c r="E226" s="3" t="s">
        <v>40</v>
      </c>
      <c r="F226" s="4" t="s">
        <v>31</v>
      </c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6"/>
    </row>
    <row r="227" spans="1:33">
      <c r="A227" t="str">
        <f t="shared" si="3"/>
        <v>NCW06000004StartPop</v>
      </c>
      <c r="B227" t="str">
        <f>VLOOKUP(D227, Lookups!B:D,3,FALSE)</f>
        <v>W06000004</v>
      </c>
      <c r="C227" s="3" t="s">
        <v>172</v>
      </c>
      <c r="D227" s="3" t="s">
        <v>44</v>
      </c>
      <c r="E227" s="3" t="s">
        <v>30</v>
      </c>
      <c r="F227" s="4" t="s">
        <v>31</v>
      </c>
      <c r="G227" s="5">
        <v>94791</v>
      </c>
      <c r="H227" s="5">
        <v>94694.410188039736</v>
      </c>
      <c r="I227" s="5">
        <v>94623.861625275138</v>
      </c>
      <c r="J227" s="5">
        <v>94573.489171901994</v>
      </c>
      <c r="K227" s="5">
        <v>94538.041896198381</v>
      </c>
      <c r="L227" s="5">
        <v>94519.407122591641</v>
      </c>
      <c r="M227" s="5">
        <v>94517.819381481735</v>
      </c>
      <c r="N227" s="5">
        <v>94529.689286770605</v>
      </c>
      <c r="O227" s="5">
        <v>94553.486684206422</v>
      </c>
      <c r="P227" s="5">
        <v>94584.813927104769</v>
      </c>
      <c r="Q227" s="5">
        <v>94617.49359973328</v>
      </c>
      <c r="R227" s="5">
        <v>94650.67474971927</v>
      </c>
      <c r="S227" s="5">
        <v>94682.931404224742</v>
      </c>
      <c r="T227" s="5">
        <v>94715.1536341795</v>
      </c>
      <c r="U227" s="5">
        <v>94741.703150345595</v>
      </c>
      <c r="V227" s="5">
        <v>94762.138736616165</v>
      </c>
      <c r="W227" s="5">
        <v>94779.809554304476</v>
      </c>
      <c r="X227" s="5">
        <v>94793.379497121219</v>
      </c>
      <c r="Y227" s="5">
        <v>94798.395545310806</v>
      </c>
      <c r="Z227" s="5">
        <v>94800.084379785098</v>
      </c>
      <c r="AA227" s="5">
        <v>94795.142333830911</v>
      </c>
      <c r="AB227" s="5">
        <v>94783.606550830125</v>
      </c>
      <c r="AC227" s="5">
        <v>94773.77944763955</v>
      </c>
      <c r="AD227" s="5">
        <v>94764.078707151886</v>
      </c>
      <c r="AE227" s="5">
        <v>94757.383159802353</v>
      </c>
      <c r="AF227" s="5">
        <v>94756.512047320313</v>
      </c>
      <c r="AG227" s="6"/>
    </row>
    <row r="228" spans="1:33">
      <c r="A228" t="str">
        <f t="shared" si="3"/>
        <v>NCW06000004Births</v>
      </c>
      <c r="B228" t="str">
        <f>VLOOKUP(D228, Lookups!B:D,3,FALSE)</f>
        <v>W06000004</v>
      </c>
      <c r="C228" s="3" t="s">
        <v>172</v>
      </c>
      <c r="D228" s="3" t="s">
        <v>44</v>
      </c>
      <c r="E228" s="3" t="s">
        <v>34</v>
      </c>
      <c r="F228" s="4" t="s">
        <v>32</v>
      </c>
      <c r="G228" s="5">
        <v>545.1913270733362</v>
      </c>
      <c r="H228" s="5">
        <v>546.42309238176904</v>
      </c>
      <c r="I228" s="5">
        <v>550.84902502443026</v>
      </c>
      <c r="J228" s="5">
        <v>556.10497604193654</v>
      </c>
      <c r="K228" s="5">
        <v>561.98726536958225</v>
      </c>
      <c r="L228" s="5">
        <v>568.11604042465137</v>
      </c>
      <c r="M228" s="5">
        <v>574.03533378535826</v>
      </c>
      <c r="N228" s="5">
        <v>579.70230402857362</v>
      </c>
      <c r="O228" s="5">
        <v>583.64358650464328</v>
      </c>
      <c r="P228" s="5">
        <v>585.11335716564645</v>
      </c>
      <c r="Q228" s="5">
        <v>586.49528790513909</v>
      </c>
      <c r="R228" s="5">
        <v>588.18860548207567</v>
      </c>
      <c r="S228" s="5">
        <v>589.61730279040012</v>
      </c>
      <c r="T228" s="5">
        <v>591.0893433757841</v>
      </c>
      <c r="U228" s="5">
        <v>592.07171323088619</v>
      </c>
      <c r="V228" s="5">
        <v>593.42232806503284</v>
      </c>
      <c r="W228" s="5">
        <v>594.81676612733941</v>
      </c>
      <c r="X228" s="5">
        <v>595.58773975054942</v>
      </c>
      <c r="Y228" s="5">
        <v>596.7043158342799</v>
      </c>
      <c r="Z228" s="5">
        <v>597.05741446141269</v>
      </c>
      <c r="AA228" s="5">
        <v>598.24549266274971</v>
      </c>
      <c r="AB228" s="5">
        <v>600.5882642190611</v>
      </c>
      <c r="AC228" s="5">
        <v>602.89432380711639</v>
      </c>
      <c r="AD228" s="5">
        <v>605.61903615251163</v>
      </c>
      <c r="AE228" s="5">
        <v>608.45626329768447</v>
      </c>
      <c r="AF228" s="5"/>
      <c r="AG228" s="6"/>
    </row>
    <row r="229" spans="1:33">
      <c r="A229" t="str">
        <f t="shared" si="3"/>
        <v>NCW06000004Births</v>
      </c>
      <c r="B229" t="str">
        <f>VLOOKUP(D229, Lookups!B:D,3,FALSE)</f>
        <v>W06000004</v>
      </c>
      <c r="C229" s="3" t="s">
        <v>172</v>
      </c>
      <c r="D229" s="3" t="s">
        <v>44</v>
      </c>
      <c r="E229" s="3" t="s">
        <v>34</v>
      </c>
      <c r="F229" s="4" t="s">
        <v>33</v>
      </c>
      <c r="G229" s="5">
        <v>519.22985947725215</v>
      </c>
      <c r="H229" s="5">
        <v>520.40296934941375</v>
      </c>
      <c r="I229" s="5">
        <v>524.61814349101496</v>
      </c>
      <c r="J229" s="5">
        <v>529.62381135974101</v>
      </c>
      <c r="K229" s="5">
        <v>535.22599193255701</v>
      </c>
      <c r="L229" s="5">
        <v>541.06292082813184</v>
      </c>
      <c r="M229" s="5">
        <v>546.70034333883723</v>
      </c>
      <c r="N229" s="5">
        <v>552.09745810741219</v>
      </c>
      <c r="O229" s="5">
        <v>555.85106064029787</v>
      </c>
      <c r="P229" s="5">
        <v>557.25084228736318</v>
      </c>
      <c r="Q229" s="5">
        <v>558.56696686242924</v>
      </c>
      <c r="R229" s="5">
        <v>560.17965034410327</v>
      </c>
      <c r="S229" s="5">
        <v>561.54031451060609</v>
      </c>
      <c r="T229" s="5">
        <v>562.94225799051571</v>
      </c>
      <c r="U229" s="5">
        <v>563.87784837225843</v>
      </c>
      <c r="V229" s="5">
        <v>565.16414827417816</v>
      </c>
      <c r="W229" s="5">
        <v>566.49218458581186</v>
      </c>
      <c r="X229" s="5">
        <v>567.22644521352368</v>
      </c>
      <c r="Y229" s="5">
        <v>568.28985105705272</v>
      </c>
      <c r="Z229" s="5">
        <v>568.62613547949923</v>
      </c>
      <c r="AA229" s="5">
        <v>569.75763858106143</v>
      </c>
      <c r="AB229" s="5">
        <v>571.98884969093137</v>
      </c>
      <c r="AC229" s="5">
        <v>574.18509701988262</v>
      </c>
      <c r="AD229" s="5">
        <v>576.78006127914546</v>
      </c>
      <c r="AE229" s="5">
        <v>579.48218249556567</v>
      </c>
      <c r="AF229" s="5"/>
      <c r="AG229" s="6"/>
    </row>
    <row r="230" spans="1:33">
      <c r="A230" t="str">
        <f t="shared" si="3"/>
        <v>NCW06000004Deaths</v>
      </c>
      <c r="B230" t="str">
        <f>VLOOKUP(D230, Lookups!B:D,3,FALSE)</f>
        <v>W06000004</v>
      </c>
      <c r="C230" s="3" t="s">
        <v>172</v>
      </c>
      <c r="D230" s="3" t="s">
        <v>44</v>
      </c>
      <c r="E230" s="3" t="s">
        <v>35</v>
      </c>
      <c r="F230" s="4" t="s">
        <v>31</v>
      </c>
      <c r="G230" s="5">
        <v>1161.0109985108695</v>
      </c>
      <c r="H230" s="5">
        <v>1137.3746244957731</v>
      </c>
      <c r="I230" s="5">
        <v>1125.8396218886171</v>
      </c>
      <c r="J230" s="5">
        <v>1121.1760631052998</v>
      </c>
      <c r="K230" s="5">
        <v>1115.8480309088368</v>
      </c>
      <c r="L230" s="5">
        <v>1110.7667023627314</v>
      </c>
      <c r="M230" s="5">
        <v>1108.8657718353218</v>
      </c>
      <c r="N230" s="5">
        <v>1108.002364700111</v>
      </c>
      <c r="O230" s="5">
        <v>1108.1674042465741</v>
      </c>
      <c r="P230" s="5">
        <v>1109.684526824539</v>
      </c>
      <c r="Q230" s="5">
        <v>1111.8811047816071</v>
      </c>
      <c r="R230" s="5">
        <v>1116.1116013206765</v>
      </c>
      <c r="S230" s="5">
        <v>1118.9353873461885</v>
      </c>
      <c r="T230" s="5">
        <v>1127.4820852001801</v>
      </c>
      <c r="U230" s="5">
        <v>1135.513975332658</v>
      </c>
      <c r="V230" s="5">
        <v>1140.9156586508996</v>
      </c>
      <c r="W230" s="5">
        <v>1147.739007896384</v>
      </c>
      <c r="X230" s="5">
        <v>1157.7981367744601</v>
      </c>
      <c r="Y230" s="5">
        <v>1163.3053324170701</v>
      </c>
      <c r="Z230" s="5">
        <v>1170.6255958950526</v>
      </c>
      <c r="AA230" s="5">
        <v>1179.5389142446234</v>
      </c>
      <c r="AB230" s="5">
        <v>1182.4042171005915</v>
      </c>
      <c r="AC230" s="5">
        <v>1186.780161314651</v>
      </c>
      <c r="AD230" s="5">
        <v>1189.0946447812239</v>
      </c>
      <c r="AE230" s="5">
        <v>1188.8095582753012</v>
      </c>
      <c r="AF230" s="5"/>
      <c r="AG230" s="6"/>
    </row>
    <row r="231" spans="1:33">
      <c r="A231" t="str">
        <f t="shared" si="3"/>
        <v>NCW06000004Mig_InternalIN</v>
      </c>
      <c r="B231" t="str">
        <f>VLOOKUP(D231, Lookups!B:D,3,FALSE)</f>
        <v>W06000004</v>
      </c>
      <c r="C231" s="3" t="s">
        <v>172</v>
      </c>
      <c r="D231" s="3" t="s">
        <v>44</v>
      </c>
      <c r="E231" s="3" t="s">
        <v>36</v>
      </c>
      <c r="F231" s="4" t="s">
        <v>31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/>
      <c r="AG231" s="6"/>
    </row>
    <row r="232" spans="1:33">
      <c r="A232" t="str">
        <f t="shared" si="3"/>
        <v>NCW06000004Mig_InternalOut</v>
      </c>
      <c r="B232" t="str">
        <f>VLOOKUP(D232, Lookups!B:D,3,FALSE)</f>
        <v>W06000004</v>
      </c>
      <c r="C232" s="3" t="s">
        <v>172</v>
      </c>
      <c r="D232" s="3" t="s">
        <v>44</v>
      </c>
      <c r="E232" s="3" t="s">
        <v>37</v>
      </c>
      <c r="F232" s="4" t="s">
        <v>31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/>
      <c r="AG232" s="6"/>
    </row>
    <row r="233" spans="1:33">
      <c r="A233" t="str">
        <f t="shared" si="3"/>
        <v>NCW06000004Mig_OverseasIn</v>
      </c>
      <c r="B233" t="str">
        <f>VLOOKUP(D233, Lookups!B:D,3,FALSE)</f>
        <v>W06000004</v>
      </c>
      <c r="C233" s="3" t="s">
        <v>172</v>
      </c>
      <c r="D233" s="3" t="s">
        <v>44</v>
      </c>
      <c r="E233" s="3" t="s">
        <v>38</v>
      </c>
      <c r="F233" s="4" t="s">
        <v>31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/>
      <c r="AG233" s="6"/>
    </row>
    <row r="234" spans="1:33">
      <c r="A234" t="str">
        <f t="shared" si="3"/>
        <v>NCW06000004Mig_OverseasOut</v>
      </c>
      <c r="B234" t="str">
        <f>VLOOKUP(D234, Lookups!B:D,3,FALSE)</f>
        <v>W06000004</v>
      </c>
      <c r="C234" s="3" t="s">
        <v>172</v>
      </c>
      <c r="D234" s="3" t="s">
        <v>44</v>
      </c>
      <c r="E234" s="3" t="s">
        <v>39</v>
      </c>
      <c r="F234" s="4" t="s">
        <v>31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/>
      <c r="AG234" s="6"/>
    </row>
    <row r="235" spans="1:33">
      <c r="A235" t="str">
        <f t="shared" si="3"/>
        <v>NCW06000004Constraint</v>
      </c>
      <c r="B235" t="str">
        <f>VLOOKUP(D235, Lookups!B:D,3,FALSE)</f>
        <v>W06000004</v>
      </c>
      <c r="C235" s="3" t="s">
        <v>172</v>
      </c>
      <c r="D235" s="3" t="s">
        <v>44</v>
      </c>
      <c r="E235" s="3" t="s">
        <v>40</v>
      </c>
      <c r="F235" s="4" t="s">
        <v>31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6"/>
    </row>
    <row r="236" spans="1:33">
      <c r="A236" t="str">
        <f t="shared" si="3"/>
        <v>NCW06000005StartPop</v>
      </c>
      <c r="B236" t="str">
        <f>VLOOKUP(D236, Lookups!B:D,3,FALSE)</f>
        <v>W06000005</v>
      </c>
      <c r="C236" s="3" t="s">
        <v>172</v>
      </c>
      <c r="D236" s="3" t="s">
        <v>45</v>
      </c>
      <c r="E236" s="3" t="s">
        <v>30</v>
      </c>
      <c r="F236" s="4" t="s">
        <v>31</v>
      </c>
      <c r="G236" s="5">
        <v>153804</v>
      </c>
      <c r="H236" s="5">
        <v>154123.30827798237</v>
      </c>
      <c r="I236" s="5">
        <v>154439.73990318496</v>
      </c>
      <c r="J236" s="5">
        <v>154750.13715412174</v>
      </c>
      <c r="K236" s="5">
        <v>155054.09697576196</v>
      </c>
      <c r="L236" s="5">
        <v>155348.04834086329</v>
      </c>
      <c r="M236" s="5">
        <v>155635.5055364843</v>
      </c>
      <c r="N236" s="5">
        <v>155917.54112923372</v>
      </c>
      <c r="O236" s="5">
        <v>156196.09535215277</v>
      </c>
      <c r="P236" s="5">
        <v>156464.79512345424</v>
      </c>
      <c r="Q236" s="5">
        <v>156717.54118122029</v>
      </c>
      <c r="R236" s="5">
        <v>156950.93041059087</v>
      </c>
      <c r="S236" s="5">
        <v>157170.60020615769</v>
      </c>
      <c r="T236" s="5">
        <v>157375.59174487976</v>
      </c>
      <c r="U236" s="5">
        <v>157561.37777949803</v>
      </c>
      <c r="V236" s="5">
        <v>157727.65786913724</v>
      </c>
      <c r="W236" s="5">
        <v>157874.18969748396</v>
      </c>
      <c r="X236" s="5">
        <v>157999.06352242763</v>
      </c>
      <c r="Y236" s="5">
        <v>158105.29300436543</v>
      </c>
      <c r="Z236" s="5">
        <v>158192.00222081592</v>
      </c>
      <c r="AA236" s="5">
        <v>158259.00401981536</v>
      </c>
      <c r="AB236" s="5">
        <v>158308.47308921503</v>
      </c>
      <c r="AC236" s="5">
        <v>158337.79769941166</v>
      </c>
      <c r="AD236" s="5">
        <v>158342.73819606815</v>
      </c>
      <c r="AE236" s="5">
        <v>158325.90969200691</v>
      </c>
      <c r="AF236" s="5">
        <v>158290.97619161152</v>
      </c>
      <c r="AG236" s="6"/>
    </row>
    <row r="237" spans="1:33">
      <c r="A237" t="str">
        <f t="shared" si="3"/>
        <v>NCW06000005Births</v>
      </c>
      <c r="B237" t="str">
        <f>VLOOKUP(D237, Lookups!B:D,3,FALSE)</f>
        <v>W06000005</v>
      </c>
      <c r="C237" s="3" t="s">
        <v>172</v>
      </c>
      <c r="D237" s="3" t="s">
        <v>45</v>
      </c>
      <c r="E237" s="3" t="s">
        <v>34</v>
      </c>
      <c r="F237" s="4" t="s">
        <v>32</v>
      </c>
      <c r="G237" s="5">
        <v>848.37971567323871</v>
      </c>
      <c r="H237" s="5">
        <v>847.52781775929816</v>
      </c>
      <c r="I237" s="5">
        <v>849.45663296326336</v>
      </c>
      <c r="J237" s="5">
        <v>851.54400321071751</v>
      </c>
      <c r="K237" s="5">
        <v>854.72685285827856</v>
      </c>
      <c r="L237" s="5">
        <v>858.72871686469853</v>
      </c>
      <c r="M237" s="5">
        <v>863.63425259090263</v>
      </c>
      <c r="N237" s="5">
        <v>869.81510047462439</v>
      </c>
      <c r="O237" s="5">
        <v>873.6362630066219</v>
      </c>
      <c r="P237" s="5">
        <v>874.48555074047908</v>
      </c>
      <c r="Q237" s="5">
        <v>875.33129739810749</v>
      </c>
      <c r="R237" s="5">
        <v>877.57192112585938</v>
      </c>
      <c r="S237" s="5">
        <v>880.30846471328141</v>
      </c>
      <c r="T237" s="5">
        <v>882.2386625702793</v>
      </c>
      <c r="U237" s="5">
        <v>883.35201438321428</v>
      </c>
      <c r="V237" s="5">
        <v>884.60163915326541</v>
      </c>
      <c r="W237" s="5">
        <v>886.9750827923657</v>
      </c>
      <c r="X237" s="5">
        <v>888.92219996477161</v>
      </c>
      <c r="Y237" s="5">
        <v>890.02677501933329</v>
      </c>
      <c r="Z237" s="5">
        <v>890.5396370007511</v>
      </c>
      <c r="AA237" s="5">
        <v>890.55416434308995</v>
      </c>
      <c r="AB237" s="5">
        <v>890.38268229294272</v>
      </c>
      <c r="AC237" s="5">
        <v>890.29750822421329</v>
      </c>
      <c r="AD237" s="5">
        <v>889.03789090103442</v>
      </c>
      <c r="AE237" s="5">
        <v>886.53911641299919</v>
      </c>
      <c r="AF237" s="5"/>
      <c r="AG237" s="6"/>
    </row>
    <row r="238" spans="1:33">
      <c r="A238" t="str">
        <f t="shared" si="3"/>
        <v>NCW06000005Births</v>
      </c>
      <c r="B238" t="str">
        <f>VLOOKUP(D238, Lookups!B:D,3,FALSE)</f>
        <v>W06000005</v>
      </c>
      <c r="C238" s="3" t="s">
        <v>172</v>
      </c>
      <c r="D238" s="3" t="s">
        <v>45</v>
      </c>
      <c r="E238" s="3" t="s">
        <v>34</v>
      </c>
      <c r="F238" s="4" t="s">
        <v>33</v>
      </c>
      <c r="G238" s="5">
        <v>807.98071920376071</v>
      </c>
      <c r="H238" s="5">
        <v>807.16938781938461</v>
      </c>
      <c r="I238" s="5">
        <v>809.00635476581169</v>
      </c>
      <c r="J238" s="5">
        <v>810.99432652259054</v>
      </c>
      <c r="K238" s="5">
        <v>814.02561204232165</v>
      </c>
      <c r="L238" s="5">
        <v>817.83691127346469</v>
      </c>
      <c r="M238" s="5">
        <v>822.50885027779702</v>
      </c>
      <c r="N238" s="5">
        <v>828.39537234582576</v>
      </c>
      <c r="O238" s="5">
        <v>832.03457492665098</v>
      </c>
      <c r="P238" s="5">
        <v>832.84342042511798</v>
      </c>
      <c r="Q238" s="5">
        <v>833.6488934698765</v>
      </c>
      <c r="R238" s="5">
        <v>835.78282092897109</v>
      </c>
      <c r="S238" s="5">
        <v>838.38905303830802</v>
      </c>
      <c r="T238" s="5">
        <v>840.22733679720852</v>
      </c>
      <c r="U238" s="5">
        <v>841.28767190650342</v>
      </c>
      <c r="V238" s="5">
        <v>842.47779079052168</v>
      </c>
      <c r="W238" s="5">
        <v>844.73821340916959</v>
      </c>
      <c r="X238" s="5">
        <v>846.59261080254203</v>
      </c>
      <c r="Y238" s="5">
        <v>847.64458709394955</v>
      </c>
      <c r="Z238" s="5">
        <v>848.13302709898824</v>
      </c>
      <c r="AA238" s="5">
        <v>848.14686266376464</v>
      </c>
      <c r="AB238" s="5">
        <v>847.98354641792696</v>
      </c>
      <c r="AC238" s="5">
        <v>847.90242825345638</v>
      </c>
      <c r="AD238" s="5">
        <v>846.70279265173076</v>
      </c>
      <c r="AE238" s="5">
        <v>844.32300731425516</v>
      </c>
      <c r="AF238" s="5"/>
      <c r="AG238" s="6"/>
    </row>
    <row r="239" spans="1:33">
      <c r="A239" t="str">
        <f t="shared" si="3"/>
        <v>NCW06000005Deaths</v>
      </c>
      <c r="B239" t="str">
        <f>VLOOKUP(D239, Lookups!B:D,3,FALSE)</f>
        <v>W06000005</v>
      </c>
      <c r="C239" s="3" t="s">
        <v>172</v>
      </c>
      <c r="D239" s="3" t="s">
        <v>45</v>
      </c>
      <c r="E239" s="3" t="s">
        <v>35</v>
      </c>
      <c r="F239" s="4" t="s">
        <v>31</v>
      </c>
      <c r="G239" s="5">
        <v>1337.0521568946856</v>
      </c>
      <c r="H239" s="5">
        <v>1338.2655803760522</v>
      </c>
      <c r="I239" s="5">
        <v>1348.0657367922429</v>
      </c>
      <c r="J239" s="5">
        <v>1358.5785080930166</v>
      </c>
      <c r="K239" s="5">
        <v>1374.8010997993219</v>
      </c>
      <c r="L239" s="5">
        <v>1389.1084325171234</v>
      </c>
      <c r="M239" s="5">
        <v>1404.1075101194665</v>
      </c>
      <c r="N239" s="5">
        <v>1419.656249901293</v>
      </c>
      <c r="O239" s="5">
        <v>1436.9710666316964</v>
      </c>
      <c r="P239" s="5">
        <v>1454.5829133996494</v>
      </c>
      <c r="Q239" s="5">
        <v>1475.5909614974594</v>
      </c>
      <c r="R239" s="5">
        <v>1493.6849464880979</v>
      </c>
      <c r="S239" s="5">
        <v>1513.7059790294607</v>
      </c>
      <c r="T239" s="5">
        <v>1536.6799647490666</v>
      </c>
      <c r="U239" s="5">
        <v>1558.3595966506005</v>
      </c>
      <c r="V239" s="5">
        <v>1580.5476015969452</v>
      </c>
      <c r="W239" s="5">
        <v>1606.8394712579816</v>
      </c>
      <c r="X239" s="5">
        <v>1629.2853288294687</v>
      </c>
      <c r="Y239" s="5">
        <v>1650.9621456628092</v>
      </c>
      <c r="Z239" s="5">
        <v>1671.6708651003046</v>
      </c>
      <c r="AA239" s="5">
        <v>1689.2319576072061</v>
      </c>
      <c r="AB239" s="5">
        <v>1709.041618514244</v>
      </c>
      <c r="AC239" s="5">
        <v>1733.2594398211518</v>
      </c>
      <c r="AD239" s="5">
        <v>1752.5691876140954</v>
      </c>
      <c r="AE239" s="5">
        <v>1765.7956241226202</v>
      </c>
      <c r="AF239" s="5"/>
      <c r="AG239" s="6"/>
    </row>
    <row r="240" spans="1:33">
      <c r="A240" t="str">
        <f t="shared" si="3"/>
        <v>NCW06000005Mig_InternalIN</v>
      </c>
      <c r="B240" t="str">
        <f>VLOOKUP(D240, Lookups!B:D,3,FALSE)</f>
        <v>W06000005</v>
      </c>
      <c r="C240" s="3" t="s">
        <v>172</v>
      </c>
      <c r="D240" s="3" t="s">
        <v>45</v>
      </c>
      <c r="E240" s="3" t="s">
        <v>36</v>
      </c>
      <c r="F240" s="4" t="s">
        <v>31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/>
      <c r="AG240" s="6"/>
    </row>
    <row r="241" spans="1:33">
      <c r="A241" t="str">
        <f t="shared" ref="A241:A304" si="4">C241&amp;B241&amp;E241</f>
        <v>NCW06000005Mig_InternalOut</v>
      </c>
      <c r="B241" t="str">
        <f>VLOOKUP(D241, Lookups!B:D,3,FALSE)</f>
        <v>W06000005</v>
      </c>
      <c r="C241" s="3" t="s">
        <v>172</v>
      </c>
      <c r="D241" s="3" t="s">
        <v>45</v>
      </c>
      <c r="E241" s="3" t="s">
        <v>37</v>
      </c>
      <c r="F241" s="4" t="s">
        <v>31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/>
      <c r="AG241" s="6"/>
    </row>
    <row r="242" spans="1:33">
      <c r="A242" t="str">
        <f t="shared" si="4"/>
        <v>NCW06000005Mig_OverseasIn</v>
      </c>
      <c r="B242" t="str">
        <f>VLOOKUP(D242, Lookups!B:D,3,FALSE)</f>
        <v>W06000005</v>
      </c>
      <c r="C242" s="3" t="s">
        <v>172</v>
      </c>
      <c r="D242" s="3" t="s">
        <v>45</v>
      </c>
      <c r="E242" s="3" t="s">
        <v>38</v>
      </c>
      <c r="F242" s="4" t="s">
        <v>31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/>
      <c r="AG242" s="6"/>
    </row>
    <row r="243" spans="1:33">
      <c r="A243" t="str">
        <f t="shared" si="4"/>
        <v>NCW06000005Mig_OverseasOut</v>
      </c>
      <c r="B243" t="str">
        <f>VLOOKUP(D243, Lookups!B:D,3,FALSE)</f>
        <v>W06000005</v>
      </c>
      <c r="C243" s="3" t="s">
        <v>172</v>
      </c>
      <c r="D243" s="3" t="s">
        <v>45</v>
      </c>
      <c r="E243" s="3" t="s">
        <v>39</v>
      </c>
      <c r="F243" s="4" t="s">
        <v>31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/>
      <c r="AG243" s="6"/>
    </row>
    <row r="244" spans="1:33">
      <c r="A244" t="str">
        <f t="shared" si="4"/>
        <v>NCW06000005Constraint</v>
      </c>
      <c r="B244" t="str">
        <f>VLOOKUP(D244, Lookups!B:D,3,FALSE)</f>
        <v>W06000005</v>
      </c>
      <c r="C244" s="3" t="s">
        <v>172</v>
      </c>
      <c r="D244" s="3" t="s">
        <v>45</v>
      </c>
      <c r="E244" s="3" t="s">
        <v>40</v>
      </c>
      <c r="F244" s="4" t="s">
        <v>31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6"/>
    </row>
    <row r="245" spans="1:33">
      <c r="A245" t="str">
        <f t="shared" si="4"/>
        <v>NCW06000006StartPop</v>
      </c>
      <c r="B245" t="str">
        <f>VLOOKUP(D245, Lookups!B:D,3,FALSE)</f>
        <v>W06000006</v>
      </c>
      <c r="C245" s="3" t="s">
        <v>172</v>
      </c>
      <c r="D245" s="3" t="s">
        <v>46</v>
      </c>
      <c r="E245" s="3" t="s">
        <v>30</v>
      </c>
      <c r="F245" s="4" t="s">
        <v>31</v>
      </c>
      <c r="G245" s="5">
        <v>136714</v>
      </c>
      <c r="H245" s="5">
        <v>136969.59028835833</v>
      </c>
      <c r="I245" s="5">
        <v>137226.88071367491</v>
      </c>
      <c r="J245" s="5">
        <v>137480.86226578717</v>
      </c>
      <c r="K245" s="5">
        <v>137731.87384343494</v>
      </c>
      <c r="L245" s="5">
        <v>137981.06145344721</v>
      </c>
      <c r="M245" s="5">
        <v>138225.49842805724</v>
      </c>
      <c r="N245" s="5">
        <v>138467.70337195799</v>
      </c>
      <c r="O245" s="5">
        <v>138705.47187161745</v>
      </c>
      <c r="P245" s="5">
        <v>138933.6450585649</v>
      </c>
      <c r="Q245" s="5">
        <v>139144.68438681582</v>
      </c>
      <c r="R245" s="5">
        <v>139342.85252799344</v>
      </c>
      <c r="S245" s="5">
        <v>139528.4033418379</v>
      </c>
      <c r="T245" s="5">
        <v>139700.86226113176</v>
      </c>
      <c r="U245" s="5">
        <v>139863.80354112649</v>
      </c>
      <c r="V245" s="5">
        <v>140016.96069817402</v>
      </c>
      <c r="W245" s="5">
        <v>140160.41791004801</v>
      </c>
      <c r="X245" s="5">
        <v>140299.64665331595</v>
      </c>
      <c r="Y245" s="5">
        <v>140433.3069355723</v>
      </c>
      <c r="Z245" s="5">
        <v>140556.60688821701</v>
      </c>
      <c r="AA245" s="5">
        <v>140673.84034579527</v>
      </c>
      <c r="AB245" s="5">
        <v>140785.05116867146</v>
      </c>
      <c r="AC245" s="5">
        <v>140888.23293618637</v>
      </c>
      <c r="AD245" s="5">
        <v>140982.49835719448</v>
      </c>
      <c r="AE245" s="5">
        <v>141071.76686609595</v>
      </c>
      <c r="AF245" s="5">
        <v>141154.92826224567</v>
      </c>
      <c r="AG245" s="6"/>
    </row>
    <row r="246" spans="1:33">
      <c r="A246" t="str">
        <f t="shared" si="4"/>
        <v>NCW06000006Births</v>
      </c>
      <c r="B246" t="str">
        <f>VLOOKUP(D246, Lookups!B:D,3,FALSE)</f>
        <v>W06000006</v>
      </c>
      <c r="C246" s="3" t="s">
        <v>172</v>
      </c>
      <c r="D246" s="3" t="s">
        <v>46</v>
      </c>
      <c r="E246" s="3" t="s">
        <v>34</v>
      </c>
      <c r="F246" s="4" t="s">
        <v>32</v>
      </c>
      <c r="G246" s="5">
        <v>816.82476949685292</v>
      </c>
      <c r="H246" s="5">
        <v>809.90214715619368</v>
      </c>
      <c r="I246" s="5">
        <v>806.27122495003175</v>
      </c>
      <c r="J246" s="5">
        <v>803.43654520867665</v>
      </c>
      <c r="K246" s="5">
        <v>802.1603010985425</v>
      </c>
      <c r="L246" s="5">
        <v>800.84647915959022</v>
      </c>
      <c r="M246" s="5">
        <v>799.66328361348269</v>
      </c>
      <c r="N246" s="5">
        <v>798.83281003381398</v>
      </c>
      <c r="O246" s="5">
        <v>796.03560306431166</v>
      </c>
      <c r="P246" s="5">
        <v>792.20872700318205</v>
      </c>
      <c r="Q246" s="5">
        <v>789.37352412890823</v>
      </c>
      <c r="R246" s="5">
        <v>787.49500760423257</v>
      </c>
      <c r="S246" s="5">
        <v>787.24978610644303</v>
      </c>
      <c r="T246" s="5">
        <v>788.95554803295386</v>
      </c>
      <c r="U246" s="5">
        <v>791.81417061206321</v>
      </c>
      <c r="V246" s="5">
        <v>795.49950871348517</v>
      </c>
      <c r="W246" s="5">
        <v>800.39829932657403</v>
      </c>
      <c r="X246" s="5">
        <v>806.1185603562401</v>
      </c>
      <c r="Y246" s="5">
        <v>811.66881263919197</v>
      </c>
      <c r="Z246" s="5">
        <v>816.14261188458886</v>
      </c>
      <c r="AA246" s="5">
        <v>820.18240488791184</v>
      </c>
      <c r="AB246" s="5">
        <v>824.56032193470605</v>
      </c>
      <c r="AC246" s="5">
        <v>828.56283668185119</v>
      </c>
      <c r="AD246" s="5">
        <v>831.71311268567752</v>
      </c>
      <c r="AE246" s="5">
        <v>833.92269041758902</v>
      </c>
      <c r="AF246" s="5"/>
      <c r="AG246" s="6"/>
    </row>
    <row r="247" spans="1:33">
      <c r="A247" t="str">
        <f t="shared" si="4"/>
        <v>NCW06000006Births</v>
      </c>
      <c r="B247" t="str">
        <f>VLOOKUP(D247, Lookups!B:D,3,FALSE)</f>
        <v>W06000006</v>
      </c>
      <c r="C247" s="3" t="s">
        <v>172</v>
      </c>
      <c r="D247" s="3" t="s">
        <v>46</v>
      </c>
      <c r="E247" s="3" t="s">
        <v>34</v>
      </c>
      <c r="F247" s="4" t="s">
        <v>33</v>
      </c>
      <c r="G247" s="5">
        <v>777.92838811307729</v>
      </c>
      <c r="H247" s="5">
        <v>771.33541414841443</v>
      </c>
      <c r="I247" s="5">
        <v>767.87739283872327</v>
      </c>
      <c r="J247" s="5">
        <v>765.17769772129009</v>
      </c>
      <c r="K247" s="5">
        <v>763.96222708363166</v>
      </c>
      <c r="L247" s="5">
        <v>762.71096803590933</v>
      </c>
      <c r="M247" s="5">
        <v>761.58411508240124</v>
      </c>
      <c r="N247" s="5">
        <v>760.79318782685277</v>
      </c>
      <c r="O247" s="5">
        <v>758.12918106522636</v>
      </c>
      <c r="P247" s="5">
        <v>754.48453702783149</v>
      </c>
      <c r="Q247" s="5">
        <v>751.78434368854778</v>
      </c>
      <c r="R247" s="5">
        <v>749.99528024843585</v>
      </c>
      <c r="S247" s="5">
        <v>749.76173595395539</v>
      </c>
      <c r="T247" s="5">
        <v>751.38627119768057</v>
      </c>
      <c r="U247" s="5">
        <v>754.10876901879828</v>
      </c>
      <c r="V247" s="5">
        <v>757.61861499305417</v>
      </c>
      <c r="W247" s="5">
        <v>762.28413007983477</v>
      </c>
      <c r="X247" s="5">
        <v>767.73199798072528</v>
      </c>
      <c r="Y247" s="5">
        <v>773.01795278197017</v>
      </c>
      <c r="Z247" s="5">
        <v>777.27871416639402</v>
      </c>
      <c r="AA247" s="5">
        <v>781.12613625341191</v>
      </c>
      <c r="AB247" s="5">
        <v>785.29558125396352</v>
      </c>
      <c r="AC247" s="5">
        <v>789.10750023820719</v>
      </c>
      <c r="AD247" s="5">
        <v>792.1077632386515</v>
      </c>
      <c r="AE247" s="5">
        <v>794.21212308128372</v>
      </c>
      <c r="AF247" s="5"/>
      <c r="AG247" s="6"/>
    </row>
    <row r="248" spans="1:33">
      <c r="A248" t="str">
        <f t="shared" si="4"/>
        <v>NCW06000006Deaths</v>
      </c>
      <c r="B248" t="str">
        <f>VLOOKUP(D248, Lookups!B:D,3,FALSE)</f>
        <v>W06000006</v>
      </c>
      <c r="C248" s="3" t="s">
        <v>172</v>
      </c>
      <c r="D248" s="3" t="s">
        <v>46</v>
      </c>
      <c r="E248" s="3" t="s">
        <v>35</v>
      </c>
      <c r="F248" s="4" t="s">
        <v>31</v>
      </c>
      <c r="G248" s="5">
        <v>1339.1628692516417</v>
      </c>
      <c r="H248" s="5">
        <v>1323.947135988017</v>
      </c>
      <c r="I248" s="5">
        <v>1320.1670656764727</v>
      </c>
      <c r="J248" s="5">
        <v>1317.6026652821467</v>
      </c>
      <c r="K248" s="5">
        <v>1316.934918169922</v>
      </c>
      <c r="L248" s="5">
        <v>1319.1204725855569</v>
      </c>
      <c r="M248" s="5">
        <v>1319.0424547950524</v>
      </c>
      <c r="N248" s="5">
        <v>1321.8574982012049</v>
      </c>
      <c r="O248" s="5">
        <v>1325.991597182136</v>
      </c>
      <c r="P248" s="5">
        <v>1335.6539357799734</v>
      </c>
      <c r="Q248" s="5">
        <v>1342.9897266398591</v>
      </c>
      <c r="R248" s="5">
        <v>1351.9394740082728</v>
      </c>
      <c r="S248" s="5">
        <v>1364.5526027665558</v>
      </c>
      <c r="T248" s="5">
        <v>1377.4005392358795</v>
      </c>
      <c r="U248" s="5">
        <v>1392.7657825834087</v>
      </c>
      <c r="V248" s="5">
        <v>1409.660911832339</v>
      </c>
      <c r="W248" s="5">
        <v>1423.4536861385459</v>
      </c>
      <c r="X248" s="5">
        <v>1440.1902760806208</v>
      </c>
      <c r="Y248" s="5">
        <v>1461.3868127765152</v>
      </c>
      <c r="Z248" s="5">
        <v>1476.1878684727549</v>
      </c>
      <c r="AA248" s="5">
        <v>1490.0977182650661</v>
      </c>
      <c r="AB248" s="5">
        <v>1506.6741356737916</v>
      </c>
      <c r="AC248" s="5">
        <v>1523.40491591197</v>
      </c>
      <c r="AD248" s="5">
        <v>1534.5523670228388</v>
      </c>
      <c r="AE248" s="5">
        <v>1544.9734173491929</v>
      </c>
      <c r="AF248" s="5"/>
      <c r="AG248" s="6"/>
    </row>
    <row r="249" spans="1:33">
      <c r="A249" t="str">
        <f t="shared" si="4"/>
        <v>NCW06000006Mig_InternalIN</v>
      </c>
      <c r="B249" t="str">
        <f>VLOOKUP(D249, Lookups!B:D,3,FALSE)</f>
        <v>W06000006</v>
      </c>
      <c r="C249" s="3" t="s">
        <v>172</v>
      </c>
      <c r="D249" s="3" t="s">
        <v>46</v>
      </c>
      <c r="E249" s="3" t="s">
        <v>36</v>
      </c>
      <c r="F249" s="4" t="s">
        <v>31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/>
      <c r="AG249" s="6"/>
    </row>
    <row r="250" spans="1:33">
      <c r="A250" t="str">
        <f t="shared" si="4"/>
        <v>NCW06000006Mig_InternalOut</v>
      </c>
      <c r="B250" t="str">
        <f>VLOOKUP(D250, Lookups!B:D,3,FALSE)</f>
        <v>W06000006</v>
      </c>
      <c r="C250" s="3" t="s">
        <v>172</v>
      </c>
      <c r="D250" s="3" t="s">
        <v>46</v>
      </c>
      <c r="E250" s="3" t="s">
        <v>37</v>
      </c>
      <c r="F250" s="4" t="s">
        <v>31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/>
      <c r="AG250" s="6"/>
    </row>
    <row r="251" spans="1:33">
      <c r="A251" t="str">
        <f t="shared" si="4"/>
        <v>NCW06000006Mig_OverseasIn</v>
      </c>
      <c r="B251" t="str">
        <f>VLOOKUP(D251, Lookups!B:D,3,FALSE)</f>
        <v>W06000006</v>
      </c>
      <c r="C251" s="3" t="s">
        <v>172</v>
      </c>
      <c r="D251" s="3" t="s">
        <v>46</v>
      </c>
      <c r="E251" s="3" t="s">
        <v>38</v>
      </c>
      <c r="F251" s="4" t="s">
        <v>31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/>
      <c r="AG251" s="6"/>
    </row>
    <row r="252" spans="1:33">
      <c r="A252" t="str">
        <f t="shared" si="4"/>
        <v>NCW06000006Mig_OverseasOut</v>
      </c>
      <c r="B252" t="str">
        <f>VLOOKUP(D252, Lookups!B:D,3,FALSE)</f>
        <v>W06000006</v>
      </c>
      <c r="C252" s="3" t="s">
        <v>172</v>
      </c>
      <c r="D252" s="3" t="s">
        <v>46</v>
      </c>
      <c r="E252" s="3" t="s">
        <v>39</v>
      </c>
      <c r="F252" s="4" t="s">
        <v>31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/>
      <c r="AG252" s="6"/>
    </row>
    <row r="253" spans="1:33">
      <c r="A253" t="str">
        <f t="shared" si="4"/>
        <v>NCW06000006Constraint</v>
      </c>
      <c r="B253" t="str">
        <f>VLOOKUP(D253, Lookups!B:D,3,FALSE)</f>
        <v>W06000006</v>
      </c>
      <c r="C253" s="3" t="s">
        <v>172</v>
      </c>
      <c r="D253" s="3" t="s">
        <v>46</v>
      </c>
      <c r="E253" s="3" t="s">
        <v>40</v>
      </c>
      <c r="F253" s="4" t="s">
        <v>31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6"/>
    </row>
    <row r="254" spans="1:33">
      <c r="A254" t="str">
        <f t="shared" si="4"/>
        <v>NCW06000023StartPop</v>
      </c>
      <c r="B254" t="str">
        <f>VLOOKUP(D254, Lookups!B:D,3,FALSE)</f>
        <v>W06000023</v>
      </c>
      <c r="C254" s="3" t="s">
        <v>172</v>
      </c>
      <c r="D254" s="3" t="s">
        <v>47</v>
      </c>
      <c r="E254" s="3" t="s">
        <v>30</v>
      </c>
      <c r="F254" s="4" t="s">
        <v>31</v>
      </c>
      <c r="G254" s="5">
        <v>132675</v>
      </c>
      <c r="H254" s="5">
        <v>132398.53755034562</v>
      </c>
      <c r="I254" s="5">
        <v>132138.2366988695</v>
      </c>
      <c r="J254" s="5">
        <v>131891.17253784341</v>
      </c>
      <c r="K254" s="5">
        <v>131657.23975664901</v>
      </c>
      <c r="L254" s="5">
        <v>131435.11635676585</v>
      </c>
      <c r="M254" s="5">
        <v>131228.29030751003</v>
      </c>
      <c r="N254" s="5">
        <v>131037.5489057736</v>
      </c>
      <c r="O254" s="5">
        <v>130865.23018446733</v>
      </c>
      <c r="P254" s="5">
        <v>130701.11044696177</v>
      </c>
      <c r="Q254" s="5">
        <v>130540.97434644343</v>
      </c>
      <c r="R254" s="5">
        <v>130388.58038864797</v>
      </c>
      <c r="S254" s="5">
        <v>130239.51872577034</v>
      </c>
      <c r="T254" s="5">
        <v>130087.66153032435</v>
      </c>
      <c r="U254" s="5">
        <v>129929.61964798516</v>
      </c>
      <c r="V254" s="5">
        <v>129763.66233971398</v>
      </c>
      <c r="W254" s="5">
        <v>129587.4551761865</v>
      </c>
      <c r="X254" s="5">
        <v>129397.82312234231</v>
      </c>
      <c r="Y254" s="5">
        <v>129193.05442123559</v>
      </c>
      <c r="Z254" s="5">
        <v>128969.44116066964</v>
      </c>
      <c r="AA254" s="5">
        <v>128721.01882586253</v>
      </c>
      <c r="AB254" s="5">
        <v>128447.84235300309</v>
      </c>
      <c r="AC254" s="5">
        <v>128154.18242265811</v>
      </c>
      <c r="AD254" s="5">
        <v>127834.89893262289</v>
      </c>
      <c r="AE254" s="5">
        <v>127492.87886781523</v>
      </c>
      <c r="AF254" s="5">
        <v>127131.03609618505</v>
      </c>
      <c r="AG254" s="6"/>
    </row>
    <row r="255" spans="1:33">
      <c r="A255" t="str">
        <f t="shared" si="4"/>
        <v>NCW06000023Births</v>
      </c>
      <c r="B255" t="str">
        <f>VLOOKUP(D255, Lookups!B:D,3,FALSE)</f>
        <v>W06000023</v>
      </c>
      <c r="C255" s="3" t="s">
        <v>172</v>
      </c>
      <c r="D255" s="3" t="s">
        <v>47</v>
      </c>
      <c r="E255" s="3" t="s">
        <v>34</v>
      </c>
      <c r="F255" s="4" t="s">
        <v>32</v>
      </c>
      <c r="G255" s="5">
        <v>605.38305803869412</v>
      </c>
      <c r="H255" s="5">
        <v>608.62231776750355</v>
      </c>
      <c r="I255" s="5">
        <v>616.39408257271725</v>
      </c>
      <c r="J255" s="5">
        <v>625.47710780330567</v>
      </c>
      <c r="K255" s="5">
        <v>635.57392003127677</v>
      </c>
      <c r="L255" s="5">
        <v>646.63652624971678</v>
      </c>
      <c r="M255" s="5">
        <v>658.17819927706546</v>
      </c>
      <c r="N255" s="5">
        <v>670.59162418102858</v>
      </c>
      <c r="O255" s="5">
        <v>681.16536437426771</v>
      </c>
      <c r="P255" s="5">
        <v>690.59589217014286</v>
      </c>
      <c r="Q255" s="5">
        <v>699.74073323438483</v>
      </c>
      <c r="R255" s="5">
        <v>707.03948262251629</v>
      </c>
      <c r="S255" s="5">
        <v>713.70299999157601</v>
      </c>
      <c r="T255" s="5">
        <v>719.42828574507917</v>
      </c>
      <c r="U255" s="5">
        <v>722.6011412406699</v>
      </c>
      <c r="V255" s="5">
        <v>724.62282304174255</v>
      </c>
      <c r="W255" s="5">
        <v>726.49706161112249</v>
      </c>
      <c r="X255" s="5">
        <v>727.01782444763376</v>
      </c>
      <c r="Y255" s="5">
        <v>725.69134324515119</v>
      </c>
      <c r="Z255" s="5">
        <v>722.07943233612991</v>
      </c>
      <c r="AA255" s="5">
        <v>717.53353714224932</v>
      </c>
      <c r="AB255" s="5">
        <v>712.40511274038943</v>
      </c>
      <c r="AC255" s="5">
        <v>706.76858991371</v>
      </c>
      <c r="AD255" s="5">
        <v>700.70251723461365</v>
      </c>
      <c r="AE255" s="5">
        <v>694.71874657709157</v>
      </c>
      <c r="AF255" s="5"/>
      <c r="AG255" s="6"/>
    </row>
    <row r="256" spans="1:33">
      <c r="A256" t="str">
        <f t="shared" si="4"/>
        <v>NCW06000023Births</v>
      </c>
      <c r="B256" t="str">
        <f>VLOOKUP(D256, Lookups!B:D,3,FALSE)</f>
        <v>W06000023</v>
      </c>
      <c r="C256" s="3" t="s">
        <v>172</v>
      </c>
      <c r="D256" s="3" t="s">
        <v>47</v>
      </c>
      <c r="E256" s="3" t="s">
        <v>34</v>
      </c>
      <c r="F256" s="4" t="s">
        <v>33</v>
      </c>
      <c r="G256" s="5">
        <v>576.55532020790565</v>
      </c>
      <c r="H256" s="5">
        <v>579.64032961704083</v>
      </c>
      <c r="I256" s="5">
        <v>587.04201072844717</v>
      </c>
      <c r="J256" s="5">
        <v>595.69251135072216</v>
      </c>
      <c r="K256" s="5">
        <v>605.30852344401876</v>
      </c>
      <c r="L256" s="5">
        <v>615.84433938057725</v>
      </c>
      <c r="M256" s="5">
        <v>626.8364094420964</v>
      </c>
      <c r="N256" s="5">
        <v>638.65871942475167</v>
      </c>
      <c r="O256" s="5">
        <v>648.72894864897046</v>
      </c>
      <c r="P256" s="5">
        <v>657.71040411073318</v>
      </c>
      <c r="Q256" s="5">
        <v>666.41977695827563</v>
      </c>
      <c r="R256" s="5">
        <v>673.37096717530108</v>
      </c>
      <c r="S256" s="5">
        <v>679.71717448885886</v>
      </c>
      <c r="T256" s="5">
        <v>685.16982784124548</v>
      </c>
      <c r="U256" s="5">
        <v>688.19159512056171</v>
      </c>
      <c r="V256" s="5">
        <v>690.11700644930329</v>
      </c>
      <c r="W256" s="5">
        <v>691.90199564608702</v>
      </c>
      <c r="X256" s="5">
        <v>692.39796027537454</v>
      </c>
      <c r="Y256" s="5">
        <v>691.13464478563344</v>
      </c>
      <c r="Z256" s="5">
        <v>687.69472947406211</v>
      </c>
      <c r="AA256" s="5">
        <v>683.36530527836226</v>
      </c>
      <c r="AB256" s="5">
        <v>678.48109133495302</v>
      </c>
      <c r="AC256" s="5">
        <v>673.11297410728594</v>
      </c>
      <c r="AD256" s="5">
        <v>667.33576176303609</v>
      </c>
      <c r="AE256" s="5">
        <v>661.63693230012473</v>
      </c>
      <c r="AF256" s="5"/>
      <c r="AG256" s="6"/>
    </row>
    <row r="257" spans="1:33">
      <c r="A257" t="str">
        <f t="shared" si="4"/>
        <v>NCW06000023Deaths</v>
      </c>
      <c r="B257" t="str">
        <f>VLOOKUP(D257, Lookups!B:D,3,FALSE)</f>
        <v>W06000023</v>
      </c>
      <c r="C257" s="3" t="s">
        <v>172</v>
      </c>
      <c r="D257" s="3" t="s">
        <v>47</v>
      </c>
      <c r="E257" s="3" t="s">
        <v>35</v>
      </c>
      <c r="F257" s="4" t="s">
        <v>31</v>
      </c>
      <c r="G257" s="5">
        <v>1458.4008279009324</v>
      </c>
      <c r="H257" s="5">
        <v>1448.5634988607649</v>
      </c>
      <c r="I257" s="5">
        <v>1450.5002543271805</v>
      </c>
      <c r="J257" s="5">
        <v>1455.102400348459</v>
      </c>
      <c r="K257" s="5">
        <v>1463.0058433584943</v>
      </c>
      <c r="L257" s="5">
        <v>1469.3069148861091</v>
      </c>
      <c r="M257" s="5">
        <v>1475.7560104555657</v>
      </c>
      <c r="N257" s="5">
        <v>1481.5690649120704</v>
      </c>
      <c r="O257" s="5">
        <v>1494.0140505288173</v>
      </c>
      <c r="P257" s="5">
        <v>1508.4423967991806</v>
      </c>
      <c r="Q257" s="5">
        <v>1518.5544679880491</v>
      </c>
      <c r="R257" s="5">
        <v>1529.4721126755228</v>
      </c>
      <c r="S257" s="5">
        <v>1545.2773699264126</v>
      </c>
      <c r="T257" s="5">
        <v>1562.6399959255123</v>
      </c>
      <c r="U257" s="5">
        <v>1576.7500446324116</v>
      </c>
      <c r="V257" s="5">
        <v>1590.9469930185278</v>
      </c>
      <c r="W257" s="5">
        <v>1608.0311111013793</v>
      </c>
      <c r="X257" s="5">
        <v>1624.1844858297479</v>
      </c>
      <c r="Y257" s="5">
        <v>1640.4392485967676</v>
      </c>
      <c r="Z257" s="5">
        <v>1658.1964966172491</v>
      </c>
      <c r="AA257" s="5">
        <v>1674.0753152800962</v>
      </c>
      <c r="AB257" s="5">
        <v>1684.5461344202909</v>
      </c>
      <c r="AC257" s="5">
        <v>1699.1650540562205</v>
      </c>
      <c r="AD257" s="5">
        <v>1710.0583438053091</v>
      </c>
      <c r="AE257" s="5">
        <v>1718.1984505074267</v>
      </c>
      <c r="AF257" s="5"/>
      <c r="AG257" s="6"/>
    </row>
    <row r="258" spans="1:33">
      <c r="A258" t="str">
        <f t="shared" si="4"/>
        <v>NCW06000023Mig_InternalIN</v>
      </c>
      <c r="B258" t="str">
        <f>VLOOKUP(D258, Lookups!B:D,3,FALSE)</f>
        <v>W06000023</v>
      </c>
      <c r="C258" s="3" t="s">
        <v>172</v>
      </c>
      <c r="D258" s="3" t="s">
        <v>47</v>
      </c>
      <c r="E258" s="3" t="s">
        <v>36</v>
      </c>
      <c r="F258" s="4" t="s">
        <v>31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/>
      <c r="AG258" s="6"/>
    </row>
    <row r="259" spans="1:33">
      <c r="A259" t="str">
        <f t="shared" si="4"/>
        <v>NCW06000023Mig_InternalOut</v>
      </c>
      <c r="B259" t="str">
        <f>VLOOKUP(D259, Lookups!B:D,3,FALSE)</f>
        <v>W06000023</v>
      </c>
      <c r="C259" s="3" t="s">
        <v>172</v>
      </c>
      <c r="D259" s="3" t="s">
        <v>47</v>
      </c>
      <c r="E259" s="3" t="s">
        <v>37</v>
      </c>
      <c r="F259" s="4" t="s">
        <v>31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/>
      <c r="AG259" s="6"/>
    </row>
    <row r="260" spans="1:33">
      <c r="A260" t="str">
        <f t="shared" si="4"/>
        <v>NCW06000023Mig_OverseasIn</v>
      </c>
      <c r="B260" t="str">
        <f>VLOOKUP(D260, Lookups!B:D,3,FALSE)</f>
        <v>W06000023</v>
      </c>
      <c r="C260" s="3" t="s">
        <v>172</v>
      </c>
      <c r="D260" s="3" t="s">
        <v>47</v>
      </c>
      <c r="E260" s="3" t="s">
        <v>38</v>
      </c>
      <c r="F260" s="4" t="s">
        <v>31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/>
      <c r="AG260" s="6"/>
    </row>
    <row r="261" spans="1:33">
      <c r="A261" t="str">
        <f t="shared" si="4"/>
        <v>NCW06000023Mig_OverseasOut</v>
      </c>
      <c r="B261" t="str">
        <f>VLOOKUP(D261, Lookups!B:D,3,FALSE)</f>
        <v>W06000023</v>
      </c>
      <c r="C261" s="3" t="s">
        <v>172</v>
      </c>
      <c r="D261" s="3" t="s">
        <v>47</v>
      </c>
      <c r="E261" s="3" t="s">
        <v>39</v>
      </c>
      <c r="F261" s="4" t="s">
        <v>31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/>
      <c r="AG261" s="6"/>
    </row>
    <row r="262" spans="1:33">
      <c r="A262" t="str">
        <f t="shared" si="4"/>
        <v>NCW06000023Constraint</v>
      </c>
      <c r="B262" t="str">
        <f>VLOOKUP(D262, Lookups!B:D,3,FALSE)</f>
        <v>W06000023</v>
      </c>
      <c r="C262" s="3" t="s">
        <v>172</v>
      </c>
      <c r="D262" s="3" t="s">
        <v>47</v>
      </c>
      <c r="E262" s="3" t="s">
        <v>40</v>
      </c>
      <c r="F262" s="4" t="s">
        <v>31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6"/>
    </row>
    <row r="263" spans="1:33">
      <c r="A263" t="str">
        <f t="shared" si="4"/>
        <v>NCW06000008StartPop</v>
      </c>
      <c r="B263" t="str">
        <f>VLOOKUP(D263, Lookups!B:D,3,FALSE)</f>
        <v>W06000008</v>
      </c>
      <c r="C263" s="3" t="s">
        <v>172</v>
      </c>
      <c r="D263" s="3" t="s">
        <v>48</v>
      </c>
      <c r="E263" s="3" t="s">
        <v>30</v>
      </c>
      <c r="F263" s="4" t="s">
        <v>31</v>
      </c>
      <c r="G263" s="5">
        <v>75425</v>
      </c>
      <c r="H263" s="5">
        <v>75359.864859895708</v>
      </c>
      <c r="I263" s="5">
        <v>75334.903834629629</v>
      </c>
      <c r="J263" s="5">
        <v>75359.810041141289</v>
      </c>
      <c r="K263" s="5">
        <v>75442.203605825285</v>
      </c>
      <c r="L263" s="5">
        <v>75584.075235497585</v>
      </c>
      <c r="M263" s="5">
        <v>75780.197502807263</v>
      </c>
      <c r="N263" s="5">
        <v>76018.27816258985</v>
      </c>
      <c r="O263" s="5">
        <v>76286.13307942354</v>
      </c>
      <c r="P263" s="5">
        <v>76570.005803000939</v>
      </c>
      <c r="Q263" s="5">
        <v>76859.387348284945</v>
      </c>
      <c r="R263" s="5">
        <v>77138.788074075783</v>
      </c>
      <c r="S263" s="5">
        <v>77396.014615085049</v>
      </c>
      <c r="T263" s="5">
        <v>77626.290620776766</v>
      </c>
      <c r="U263" s="5">
        <v>77824.564851629271</v>
      </c>
      <c r="V263" s="5">
        <v>77981.632524175759</v>
      </c>
      <c r="W263" s="5">
        <v>78083.023059138679</v>
      </c>
      <c r="X263" s="5">
        <v>78123.995289106388</v>
      </c>
      <c r="Y263" s="5">
        <v>78108.511768212891</v>
      </c>
      <c r="Z263" s="5">
        <v>78045.058331326625</v>
      </c>
      <c r="AA263" s="5">
        <v>77934.59535849157</v>
      </c>
      <c r="AB263" s="5">
        <v>77782.636517684645</v>
      </c>
      <c r="AC263" s="5">
        <v>77601.164642331438</v>
      </c>
      <c r="AD263" s="5">
        <v>77398.224001530107</v>
      </c>
      <c r="AE263" s="5">
        <v>77173.813778791213</v>
      </c>
      <c r="AF263" s="5">
        <v>76933.605058571731</v>
      </c>
      <c r="AG263" s="6"/>
    </row>
    <row r="264" spans="1:33">
      <c r="A264" t="str">
        <f t="shared" si="4"/>
        <v>NCW06000008Births</v>
      </c>
      <c r="B264" t="str">
        <f>VLOOKUP(D264, Lookups!B:D,3,FALSE)</f>
        <v>W06000008</v>
      </c>
      <c r="C264" s="3" t="s">
        <v>172</v>
      </c>
      <c r="D264" s="3" t="s">
        <v>48</v>
      </c>
      <c r="E264" s="3" t="s">
        <v>34</v>
      </c>
      <c r="F264" s="4" t="s">
        <v>32</v>
      </c>
      <c r="G264" s="5">
        <v>321.0344828974828</v>
      </c>
      <c r="H264" s="5">
        <v>341.35574869156426</v>
      </c>
      <c r="I264" s="5">
        <v>369.25468566745042</v>
      </c>
      <c r="J264" s="5">
        <v>401.57557368549169</v>
      </c>
      <c r="K264" s="5">
        <v>435.06446019755407</v>
      </c>
      <c r="L264" s="5">
        <v>465.26249660869132</v>
      </c>
      <c r="M264" s="5">
        <v>489.25445316321429</v>
      </c>
      <c r="N264" s="5">
        <v>507.22828810121615</v>
      </c>
      <c r="O264" s="5">
        <v>518.89266142798692</v>
      </c>
      <c r="P264" s="5">
        <v>524.68561653146548</v>
      </c>
      <c r="Q264" s="5">
        <v>523.95014967637826</v>
      </c>
      <c r="R264" s="5">
        <v>516.54959471472353</v>
      </c>
      <c r="S264" s="5">
        <v>506.77914515763257</v>
      </c>
      <c r="T264" s="5">
        <v>495.76785127004143</v>
      </c>
      <c r="U264" s="5">
        <v>478.96596325562246</v>
      </c>
      <c r="V264" s="5">
        <v>456.07264116352076</v>
      </c>
      <c r="W264" s="5">
        <v>430.85232341439905</v>
      </c>
      <c r="X264" s="5">
        <v>406.40744082971918</v>
      </c>
      <c r="Y264" s="5">
        <v>385.57611644837232</v>
      </c>
      <c r="Z264" s="5">
        <v>367.55038224341138</v>
      </c>
      <c r="AA264" s="5">
        <v>352.26768711236912</v>
      </c>
      <c r="AB264" s="5">
        <v>341.99555406897446</v>
      </c>
      <c r="AC264" s="5">
        <v>334.98020524145323</v>
      </c>
      <c r="AD264" s="5">
        <v>328.42217538903486</v>
      </c>
      <c r="AE264" s="5">
        <v>323.80711458579555</v>
      </c>
      <c r="AF264" s="5"/>
      <c r="AG264" s="6"/>
    </row>
    <row r="265" spans="1:33">
      <c r="A265" t="str">
        <f t="shared" si="4"/>
        <v>NCW06000008Births</v>
      </c>
      <c r="B265" t="str">
        <f>VLOOKUP(D265, Lookups!B:D,3,FALSE)</f>
        <v>W06000008</v>
      </c>
      <c r="C265" s="3" t="s">
        <v>172</v>
      </c>
      <c r="D265" s="3" t="s">
        <v>48</v>
      </c>
      <c r="E265" s="3" t="s">
        <v>34</v>
      </c>
      <c r="F265" s="4" t="s">
        <v>33</v>
      </c>
      <c r="G265" s="5">
        <v>305.74714080106781</v>
      </c>
      <c r="H265" s="5">
        <v>325.10072817249988</v>
      </c>
      <c r="I265" s="5">
        <v>351.67114557682055</v>
      </c>
      <c r="J265" s="5">
        <v>382.45294512208397</v>
      </c>
      <c r="K265" s="5">
        <v>414.34712423724227</v>
      </c>
      <c r="L265" s="5">
        <v>443.10716025324905</v>
      </c>
      <c r="M265" s="5">
        <v>465.95664374973478</v>
      </c>
      <c r="N265" s="5">
        <v>483.07458258273954</v>
      </c>
      <c r="O265" s="5">
        <v>494.18351007771901</v>
      </c>
      <c r="P265" s="5">
        <v>499.7006104330822</v>
      </c>
      <c r="Q265" s="5">
        <v>499.00016577658511</v>
      </c>
      <c r="R265" s="5">
        <v>491.95201786597693</v>
      </c>
      <c r="S265" s="5">
        <v>482.64682737846283</v>
      </c>
      <c r="T265" s="5">
        <v>472.15988033070181</v>
      </c>
      <c r="U265" s="5">
        <v>456.15808147687341</v>
      </c>
      <c r="V265" s="5">
        <v>434.35491656473152</v>
      </c>
      <c r="W265" s="5">
        <v>410.33556520941062</v>
      </c>
      <c r="X265" s="5">
        <v>387.05472356888703</v>
      </c>
      <c r="Y265" s="5">
        <v>367.21536609173313</v>
      </c>
      <c r="Z265" s="5">
        <v>350.0479993831334</v>
      </c>
      <c r="AA265" s="5">
        <v>335.4930509617742</v>
      </c>
      <c r="AB265" s="5">
        <v>325.71006665554</v>
      </c>
      <c r="AC265" s="5">
        <v>319.02878174689766</v>
      </c>
      <c r="AD265" s="5">
        <v>312.78303873957947</v>
      </c>
      <c r="AE265" s="5">
        <v>308.38774253190047</v>
      </c>
      <c r="AF265" s="5"/>
      <c r="AG265" s="6"/>
    </row>
    <row r="266" spans="1:33">
      <c r="A266" t="str">
        <f t="shared" si="4"/>
        <v>NCW06000008Deaths</v>
      </c>
      <c r="B266" t="str">
        <f>VLOOKUP(D266, Lookups!B:D,3,FALSE)</f>
        <v>W06000008</v>
      </c>
      <c r="C266" s="3" t="s">
        <v>172</v>
      </c>
      <c r="D266" s="3" t="s">
        <v>48</v>
      </c>
      <c r="E266" s="3" t="s">
        <v>35</v>
      </c>
      <c r="F266" s="4" t="s">
        <v>31</v>
      </c>
      <c r="G266" s="5">
        <v>691.91676380284991</v>
      </c>
      <c r="H266" s="5">
        <v>691.41750213009243</v>
      </c>
      <c r="I266" s="5">
        <v>696.01962473263154</v>
      </c>
      <c r="J266" s="5">
        <v>701.6349541236583</v>
      </c>
      <c r="K266" s="5">
        <v>707.5399547624902</v>
      </c>
      <c r="L266" s="5">
        <v>712.24738955220926</v>
      </c>
      <c r="M266" s="5">
        <v>717.13043713035199</v>
      </c>
      <c r="N266" s="5">
        <v>722.44795385030829</v>
      </c>
      <c r="O266" s="5">
        <v>729.20344792833009</v>
      </c>
      <c r="P266" s="5">
        <v>735.00468168049451</v>
      </c>
      <c r="Q266" s="5">
        <v>743.54958966210597</v>
      </c>
      <c r="R266" s="5">
        <v>751.27507157144214</v>
      </c>
      <c r="S266" s="5">
        <v>759.14996684442326</v>
      </c>
      <c r="T266" s="5">
        <v>769.65350074817013</v>
      </c>
      <c r="U266" s="5">
        <v>778.05637218607831</v>
      </c>
      <c r="V266" s="5">
        <v>789.03702276533465</v>
      </c>
      <c r="W266" s="5">
        <v>800.2156586560377</v>
      </c>
      <c r="X266" s="5">
        <v>808.94568529214951</v>
      </c>
      <c r="Y266" s="5">
        <v>816.24491942639952</v>
      </c>
      <c r="Z266" s="5">
        <v>828.06135446158783</v>
      </c>
      <c r="AA266" s="5">
        <v>839.71957888100042</v>
      </c>
      <c r="AB266" s="5">
        <v>849.17749607773635</v>
      </c>
      <c r="AC266" s="5">
        <v>856.94962778970171</v>
      </c>
      <c r="AD266" s="5">
        <v>865.61543686755181</v>
      </c>
      <c r="AE266" s="5">
        <v>872.40357733716132</v>
      </c>
      <c r="AF266" s="5"/>
      <c r="AG266" s="6"/>
    </row>
    <row r="267" spans="1:33">
      <c r="A267" t="str">
        <f t="shared" si="4"/>
        <v>NCW06000008Mig_InternalIN</v>
      </c>
      <c r="B267" t="str">
        <f>VLOOKUP(D267, Lookups!B:D,3,FALSE)</f>
        <v>W06000008</v>
      </c>
      <c r="C267" s="3" t="s">
        <v>172</v>
      </c>
      <c r="D267" s="3" t="s">
        <v>48</v>
      </c>
      <c r="E267" s="3" t="s">
        <v>36</v>
      </c>
      <c r="F267" s="4" t="s">
        <v>31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/>
      <c r="AG267" s="6"/>
    </row>
    <row r="268" spans="1:33">
      <c r="A268" t="str">
        <f t="shared" si="4"/>
        <v>NCW06000008Mig_InternalOut</v>
      </c>
      <c r="B268" t="str">
        <f>VLOOKUP(D268, Lookups!B:D,3,FALSE)</f>
        <v>W06000008</v>
      </c>
      <c r="C268" s="3" t="s">
        <v>172</v>
      </c>
      <c r="D268" s="3" t="s">
        <v>48</v>
      </c>
      <c r="E268" s="3" t="s">
        <v>37</v>
      </c>
      <c r="F268" s="4" t="s">
        <v>31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/>
      <c r="AG268" s="6"/>
    </row>
    <row r="269" spans="1:33">
      <c r="A269" t="str">
        <f t="shared" si="4"/>
        <v>NCW06000008Mig_OverseasIn</v>
      </c>
      <c r="B269" t="str">
        <f>VLOOKUP(D269, Lookups!B:D,3,FALSE)</f>
        <v>W06000008</v>
      </c>
      <c r="C269" s="3" t="s">
        <v>172</v>
      </c>
      <c r="D269" s="3" t="s">
        <v>48</v>
      </c>
      <c r="E269" s="3" t="s">
        <v>38</v>
      </c>
      <c r="F269" s="4" t="s">
        <v>31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/>
      <c r="AG269" s="6"/>
    </row>
    <row r="270" spans="1:33">
      <c r="A270" t="str">
        <f t="shared" si="4"/>
        <v>NCW06000008Mig_OverseasOut</v>
      </c>
      <c r="B270" t="str">
        <f>VLOOKUP(D270, Lookups!B:D,3,FALSE)</f>
        <v>W06000008</v>
      </c>
      <c r="C270" s="3" t="s">
        <v>172</v>
      </c>
      <c r="D270" s="3" t="s">
        <v>48</v>
      </c>
      <c r="E270" s="3" t="s">
        <v>39</v>
      </c>
      <c r="F270" s="4" t="s">
        <v>31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/>
      <c r="AG270" s="6"/>
    </row>
    <row r="271" spans="1:33">
      <c r="A271" t="str">
        <f t="shared" si="4"/>
        <v>NCW06000008Constraint</v>
      </c>
      <c r="B271" t="str">
        <f>VLOOKUP(D271, Lookups!B:D,3,FALSE)</f>
        <v>W06000008</v>
      </c>
      <c r="C271" s="3" t="s">
        <v>172</v>
      </c>
      <c r="D271" s="3" t="s">
        <v>48</v>
      </c>
      <c r="E271" s="3" t="s">
        <v>40</v>
      </c>
      <c r="F271" s="4" t="s">
        <v>31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6"/>
    </row>
    <row r="272" spans="1:33">
      <c r="A272" t="str">
        <f t="shared" si="4"/>
        <v>NCW06000009StartPop</v>
      </c>
      <c r="B272" t="str">
        <f>VLOOKUP(D272, Lookups!B:D,3,FALSE)</f>
        <v>W06000009</v>
      </c>
      <c r="C272" s="3" t="s">
        <v>172</v>
      </c>
      <c r="D272" s="3" t="s">
        <v>49</v>
      </c>
      <c r="E272" s="3" t="s">
        <v>30</v>
      </c>
      <c r="F272" s="4" t="s">
        <v>31</v>
      </c>
      <c r="G272" s="5">
        <v>123666</v>
      </c>
      <c r="H272" s="5">
        <v>123506.2559612617</v>
      </c>
      <c r="I272" s="5">
        <v>123361.55400038589</v>
      </c>
      <c r="J272" s="5">
        <v>123226.37654584019</v>
      </c>
      <c r="K272" s="5">
        <v>123102.36728743353</v>
      </c>
      <c r="L272" s="5">
        <v>122992.10854322575</v>
      </c>
      <c r="M272" s="5">
        <v>122893.84985497291</v>
      </c>
      <c r="N272" s="5">
        <v>122805.05039350349</v>
      </c>
      <c r="O272" s="5">
        <v>122729.20799908289</v>
      </c>
      <c r="P272" s="5">
        <v>122660.39490921349</v>
      </c>
      <c r="Q272" s="5">
        <v>122591.03009031518</v>
      </c>
      <c r="R272" s="5">
        <v>122520.0176892614</v>
      </c>
      <c r="S272" s="5">
        <v>122440.0968292984</v>
      </c>
      <c r="T272" s="5">
        <v>122354.02637718149</v>
      </c>
      <c r="U272" s="5">
        <v>122265.37180105124</v>
      </c>
      <c r="V272" s="5">
        <v>122162.51744006536</v>
      </c>
      <c r="W272" s="5">
        <v>122047.20593465626</v>
      </c>
      <c r="X272" s="5">
        <v>121923.82796034779</v>
      </c>
      <c r="Y272" s="5">
        <v>121787.5859796562</v>
      </c>
      <c r="Z272" s="5">
        <v>121633.37261398711</v>
      </c>
      <c r="AA272" s="5">
        <v>121461.92941708172</v>
      </c>
      <c r="AB272" s="5">
        <v>121274.2810289786</v>
      </c>
      <c r="AC272" s="5">
        <v>121071.41052436456</v>
      </c>
      <c r="AD272" s="5">
        <v>120850.70758951444</v>
      </c>
      <c r="AE272" s="5">
        <v>120613.97244442994</v>
      </c>
      <c r="AF272" s="5">
        <v>120367.22157525623</v>
      </c>
      <c r="AG272" s="6"/>
    </row>
    <row r="273" spans="1:33">
      <c r="A273" t="str">
        <f t="shared" si="4"/>
        <v>NCW06000009Births</v>
      </c>
      <c r="B273" t="str">
        <f>VLOOKUP(D273, Lookups!B:D,3,FALSE)</f>
        <v>W06000009</v>
      </c>
      <c r="C273" s="3" t="s">
        <v>172</v>
      </c>
      <c r="D273" s="3" t="s">
        <v>49</v>
      </c>
      <c r="E273" s="3" t="s">
        <v>34</v>
      </c>
      <c r="F273" s="4" t="s">
        <v>32</v>
      </c>
      <c r="G273" s="5">
        <v>610.24145421652702</v>
      </c>
      <c r="H273" s="5">
        <v>612.26218066561501</v>
      </c>
      <c r="I273" s="5">
        <v>618.28651911241627</v>
      </c>
      <c r="J273" s="5">
        <v>625.55563003458906</v>
      </c>
      <c r="K273" s="5">
        <v>634.59514674733975</v>
      </c>
      <c r="L273" s="5">
        <v>643.3518340916022</v>
      </c>
      <c r="M273" s="5">
        <v>651.02994288405455</v>
      </c>
      <c r="N273" s="5">
        <v>659.40169091809253</v>
      </c>
      <c r="O273" s="5">
        <v>665.96122732488993</v>
      </c>
      <c r="P273" s="5">
        <v>670.76018995182017</v>
      </c>
      <c r="Q273" s="5">
        <v>673.83907577493233</v>
      </c>
      <c r="R273" s="5">
        <v>675.55730621342116</v>
      </c>
      <c r="S273" s="5">
        <v>677.98633284559082</v>
      </c>
      <c r="T273" s="5">
        <v>680.55139828413371</v>
      </c>
      <c r="U273" s="5">
        <v>681.58665611022423</v>
      </c>
      <c r="V273" s="5">
        <v>682.00264147331382</v>
      </c>
      <c r="W273" s="5">
        <v>682.73134833552967</v>
      </c>
      <c r="X273" s="5">
        <v>682.47736687376937</v>
      </c>
      <c r="Y273" s="5">
        <v>679.74708264302581</v>
      </c>
      <c r="Z273" s="5">
        <v>676.77502038816147</v>
      </c>
      <c r="AA273" s="5">
        <v>675.04386786727628</v>
      </c>
      <c r="AB273" s="5">
        <v>672.01703044348267</v>
      </c>
      <c r="AC273" s="5">
        <v>668.32999938682781</v>
      </c>
      <c r="AD273" s="5">
        <v>665.14382964279253</v>
      </c>
      <c r="AE273" s="5">
        <v>662.61510181473386</v>
      </c>
      <c r="AF273" s="5"/>
      <c r="AG273" s="6"/>
    </row>
    <row r="274" spans="1:33">
      <c r="A274" t="str">
        <f t="shared" si="4"/>
        <v>NCW06000009Births</v>
      </c>
      <c r="B274" t="str">
        <f>VLOOKUP(D274, Lookups!B:D,3,FALSE)</f>
        <v>W06000009</v>
      </c>
      <c r="C274" s="3" t="s">
        <v>172</v>
      </c>
      <c r="D274" s="3" t="s">
        <v>49</v>
      </c>
      <c r="E274" s="3" t="s">
        <v>34</v>
      </c>
      <c r="F274" s="4" t="s">
        <v>33</v>
      </c>
      <c r="G274" s="5">
        <v>581.18236440217561</v>
      </c>
      <c r="H274" s="5">
        <v>583.10686587184182</v>
      </c>
      <c r="I274" s="5">
        <v>588.84433132634126</v>
      </c>
      <c r="J274" s="5">
        <v>595.76729443161594</v>
      </c>
      <c r="K274" s="5">
        <v>604.37635836830702</v>
      </c>
      <c r="L274" s="5">
        <v>612.71606098913765</v>
      </c>
      <c r="M274" s="5">
        <v>620.02854589376238</v>
      </c>
      <c r="N274" s="5">
        <v>628.00163963064745</v>
      </c>
      <c r="O274" s="5">
        <v>634.24881745172661</v>
      </c>
      <c r="P274" s="5">
        <v>638.81925826154975</v>
      </c>
      <c r="Q274" s="5">
        <v>641.75153061053015</v>
      </c>
      <c r="R274" s="5">
        <v>643.3879406281203</v>
      </c>
      <c r="S274" s="5">
        <v>645.70129943310781</v>
      </c>
      <c r="T274" s="5">
        <v>648.14421901210073</v>
      </c>
      <c r="U274" s="5">
        <v>649.13017889236755</v>
      </c>
      <c r="V274" s="5">
        <v>649.52635544708482</v>
      </c>
      <c r="W274" s="5">
        <v>650.2203620148332</v>
      </c>
      <c r="X274" s="5">
        <v>649.97847489713536</v>
      </c>
      <c r="Y274" s="5">
        <v>647.37820408015068</v>
      </c>
      <c r="Z274" s="5">
        <v>644.5476684675707</v>
      </c>
      <c r="AA274" s="5">
        <v>642.89895170426826</v>
      </c>
      <c r="AB274" s="5">
        <v>640.01624926170825</v>
      </c>
      <c r="AC274" s="5">
        <v>636.50479094906041</v>
      </c>
      <c r="AD274" s="5">
        <v>633.47034343253995</v>
      </c>
      <c r="AE274" s="5">
        <v>631.06203110323827</v>
      </c>
      <c r="AF274" s="5"/>
      <c r="AG274" s="6"/>
    </row>
    <row r="275" spans="1:33">
      <c r="A275" t="str">
        <f t="shared" si="4"/>
        <v>NCW06000009Deaths</v>
      </c>
      <c r="B275" t="str">
        <f>VLOOKUP(D275, Lookups!B:D,3,FALSE)</f>
        <v>W06000009</v>
      </c>
      <c r="C275" s="3" t="s">
        <v>172</v>
      </c>
      <c r="D275" s="3" t="s">
        <v>49</v>
      </c>
      <c r="E275" s="3" t="s">
        <v>35</v>
      </c>
      <c r="F275" s="4" t="s">
        <v>31</v>
      </c>
      <c r="G275" s="5">
        <v>1351.1678573570523</v>
      </c>
      <c r="H275" s="5">
        <v>1340.0710074132103</v>
      </c>
      <c r="I275" s="5">
        <v>1342.3083049844881</v>
      </c>
      <c r="J275" s="5">
        <v>1345.3321828727603</v>
      </c>
      <c r="K275" s="5">
        <v>1349.230249323582</v>
      </c>
      <c r="L275" s="5">
        <v>1354.3265833334963</v>
      </c>
      <c r="M275" s="5">
        <v>1359.8579502472624</v>
      </c>
      <c r="N275" s="5">
        <v>1363.2457249693139</v>
      </c>
      <c r="O275" s="5">
        <v>1369.0231346459691</v>
      </c>
      <c r="P275" s="5">
        <v>1378.944267111696</v>
      </c>
      <c r="Q275" s="5">
        <v>1386.6030074392852</v>
      </c>
      <c r="R275" s="5">
        <v>1398.866106804569</v>
      </c>
      <c r="S275" s="5">
        <v>1409.7580843954886</v>
      </c>
      <c r="T275" s="5">
        <v>1417.3501934265967</v>
      </c>
      <c r="U275" s="5">
        <v>1433.5711959883988</v>
      </c>
      <c r="V275" s="5">
        <v>1446.8405023294779</v>
      </c>
      <c r="W275" s="5">
        <v>1456.3296846587994</v>
      </c>
      <c r="X275" s="5">
        <v>1468.6978224625432</v>
      </c>
      <c r="Y275" s="5">
        <v>1481.3386523923018</v>
      </c>
      <c r="Z275" s="5">
        <v>1492.7658857611534</v>
      </c>
      <c r="AA275" s="5">
        <v>1505.5912076746197</v>
      </c>
      <c r="AB275" s="5">
        <v>1514.9037843192793</v>
      </c>
      <c r="AC275" s="5">
        <v>1525.5377251859948</v>
      </c>
      <c r="AD275" s="5">
        <v>1535.3493181598662</v>
      </c>
      <c r="AE275" s="5">
        <v>1540.4280020916453</v>
      </c>
      <c r="AF275" s="5"/>
      <c r="AG275" s="6"/>
    </row>
    <row r="276" spans="1:33">
      <c r="A276" t="str">
        <f t="shared" si="4"/>
        <v>NCW06000009Mig_InternalIN</v>
      </c>
      <c r="B276" t="str">
        <f>VLOOKUP(D276, Lookups!B:D,3,FALSE)</f>
        <v>W06000009</v>
      </c>
      <c r="C276" s="3" t="s">
        <v>172</v>
      </c>
      <c r="D276" s="3" t="s">
        <v>49</v>
      </c>
      <c r="E276" s="3" t="s">
        <v>36</v>
      </c>
      <c r="F276" s="4" t="s">
        <v>31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/>
      <c r="AG276" s="6"/>
    </row>
    <row r="277" spans="1:33">
      <c r="A277" t="str">
        <f t="shared" si="4"/>
        <v>NCW06000009Mig_InternalOut</v>
      </c>
      <c r="B277" t="str">
        <f>VLOOKUP(D277, Lookups!B:D,3,FALSE)</f>
        <v>W06000009</v>
      </c>
      <c r="C277" s="3" t="s">
        <v>172</v>
      </c>
      <c r="D277" s="3" t="s">
        <v>49</v>
      </c>
      <c r="E277" s="3" t="s">
        <v>37</v>
      </c>
      <c r="F277" s="4" t="s">
        <v>31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/>
      <c r="AG277" s="6"/>
    </row>
    <row r="278" spans="1:33">
      <c r="A278" t="str">
        <f t="shared" si="4"/>
        <v>NCW06000009Mig_OverseasIn</v>
      </c>
      <c r="B278" t="str">
        <f>VLOOKUP(D278, Lookups!B:D,3,FALSE)</f>
        <v>W06000009</v>
      </c>
      <c r="C278" s="3" t="s">
        <v>172</v>
      </c>
      <c r="D278" s="3" t="s">
        <v>49</v>
      </c>
      <c r="E278" s="3" t="s">
        <v>38</v>
      </c>
      <c r="F278" s="4" t="s">
        <v>31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/>
      <c r="AG278" s="6"/>
    </row>
    <row r="279" spans="1:33">
      <c r="A279" t="str">
        <f t="shared" si="4"/>
        <v>NCW06000009Mig_OverseasOut</v>
      </c>
      <c r="B279" t="str">
        <f>VLOOKUP(D279, Lookups!B:D,3,FALSE)</f>
        <v>W06000009</v>
      </c>
      <c r="C279" s="3" t="s">
        <v>172</v>
      </c>
      <c r="D279" s="3" t="s">
        <v>49</v>
      </c>
      <c r="E279" s="3" t="s">
        <v>39</v>
      </c>
      <c r="F279" s="4" t="s">
        <v>31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/>
      <c r="AG279" s="6"/>
    </row>
    <row r="280" spans="1:33">
      <c r="A280" t="str">
        <f t="shared" si="4"/>
        <v>NCW06000009Constraint</v>
      </c>
      <c r="B280" t="str">
        <f>VLOOKUP(D280, Lookups!B:D,3,FALSE)</f>
        <v>W06000009</v>
      </c>
      <c r="C280" s="3" t="s">
        <v>172</v>
      </c>
      <c r="D280" s="3" t="s">
        <v>49</v>
      </c>
      <c r="E280" s="3" t="s">
        <v>40</v>
      </c>
      <c r="F280" s="4" t="s">
        <v>31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6"/>
    </row>
    <row r="281" spans="1:33">
      <c r="A281" t="str">
        <f t="shared" si="4"/>
        <v>NCW06000010StartPop</v>
      </c>
      <c r="B281" t="str">
        <f>VLOOKUP(D281, Lookups!B:D,3,FALSE)</f>
        <v>W06000010</v>
      </c>
      <c r="C281" s="3" t="s">
        <v>172</v>
      </c>
      <c r="D281" s="3" t="s">
        <v>50</v>
      </c>
      <c r="E281" s="3" t="s">
        <v>30</v>
      </c>
      <c r="F281" s="4" t="s">
        <v>31</v>
      </c>
      <c r="G281" s="5">
        <v>184898</v>
      </c>
      <c r="H281" s="5">
        <v>184634.71231420545</v>
      </c>
      <c r="I281" s="5">
        <v>184401.516488858</v>
      </c>
      <c r="J281" s="5">
        <v>184185.60508517124</v>
      </c>
      <c r="K281" s="5">
        <v>183984.93760697628</v>
      </c>
      <c r="L281" s="5">
        <v>183800.1085022678</v>
      </c>
      <c r="M281" s="5">
        <v>183634.2518975753</v>
      </c>
      <c r="N281" s="5">
        <v>183484.69006002997</v>
      </c>
      <c r="O281" s="5">
        <v>183349.0581065974</v>
      </c>
      <c r="P281" s="5">
        <v>183219.1493981313</v>
      </c>
      <c r="Q281" s="5">
        <v>183088.18280970369</v>
      </c>
      <c r="R281" s="5">
        <v>182948.81039116383</v>
      </c>
      <c r="S281" s="5">
        <v>182798.77360236974</v>
      </c>
      <c r="T281" s="5">
        <v>182633.57986993043</v>
      </c>
      <c r="U281" s="5">
        <v>182450.60655482981</v>
      </c>
      <c r="V281" s="5">
        <v>182248.63805081855</v>
      </c>
      <c r="W281" s="5">
        <v>182026.65369175895</v>
      </c>
      <c r="X281" s="5">
        <v>181786.79491760145</v>
      </c>
      <c r="Y281" s="5">
        <v>181524.75120364674</v>
      </c>
      <c r="Z281" s="5">
        <v>181238.47076764761</v>
      </c>
      <c r="AA281" s="5">
        <v>180927.93070734091</v>
      </c>
      <c r="AB281" s="5">
        <v>180594.12746329117</v>
      </c>
      <c r="AC281" s="5">
        <v>180240.59506324615</v>
      </c>
      <c r="AD281" s="5">
        <v>179864.75746587798</v>
      </c>
      <c r="AE281" s="5">
        <v>179469.18370789461</v>
      </c>
      <c r="AF281" s="5">
        <v>179056.58914449628</v>
      </c>
      <c r="AG281" s="6"/>
    </row>
    <row r="282" spans="1:33">
      <c r="A282" t="str">
        <f t="shared" si="4"/>
        <v>NCW06000010Births</v>
      </c>
      <c r="B282" t="str">
        <f>VLOOKUP(D282, Lookups!B:D,3,FALSE)</f>
        <v>W06000010</v>
      </c>
      <c r="C282" s="3" t="s">
        <v>172</v>
      </c>
      <c r="D282" s="3" t="s">
        <v>50</v>
      </c>
      <c r="E282" s="3" t="s">
        <v>34</v>
      </c>
      <c r="F282" s="4" t="s">
        <v>32</v>
      </c>
      <c r="G282" s="5">
        <v>929.60313401348571</v>
      </c>
      <c r="H282" s="5">
        <v>932.06331524255597</v>
      </c>
      <c r="I282" s="5">
        <v>937.03460340379684</v>
      </c>
      <c r="J282" s="5">
        <v>940.92812220101177</v>
      </c>
      <c r="K282" s="5">
        <v>947.47588678711054</v>
      </c>
      <c r="L282" s="5">
        <v>956.01208581921128</v>
      </c>
      <c r="M282" s="5">
        <v>962.95779890153858</v>
      </c>
      <c r="N282" s="5">
        <v>970.46850053373601</v>
      </c>
      <c r="O282" s="5">
        <v>976.72231224411462</v>
      </c>
      <c r="P282" s="5">
        <v>979.94920397148758</v>
      </c>
      <c r="Q282" s="5">
        <v>981.11219587277787</v>
      </c>
      <c r="R282" s="5">
        <v>980.81417000977967</v>
      </c>
      <c r="S282" s="5">
        <v>980.13403471215452</v>
      </c>
      <c r="T282" s="5">
        <v>979.57024040853082</v>
      </c>
      <c r="U282" s="5">
        <v>978.40660159401637</v>
      </c>
      <c r="V282" s="5">
        <v>977.00463677720234</v>
      </c>
      <c r="W282" s="5">
        <v>976.25339259087764</v>
      </c>
      <c r="X282" s="5">
        <v>974.77146022358011</v>
      </c>
      <c r="Y282" s="5">
        <v>973.07954503040287</v>
      </c>
      <c r="Z282" s="5">
        <v>970.46400822833289</v>
      </c>
      <c r="AA282" s="5">
        <v>967.36441784842214</v>
      </c>
      <c r="AB282" s="5">
        <v>964.83259913523079</v>
      </c>
      <c r="AC282" s="5">
        <v>961.66917503347418</v>
      </c>
      <c r="AD282" s="5">
        <v>957.63418874036802</v>
      </c>
      <c r="AE282" s="5">
        <v>953.86374592360016</v>
      </c>
      <c r="AF282" s="5"/>
      <c r="AG282" s="6"/>
    </row>
    <row r="283" spans="1:33">
      <c r="A283" t="str">
        <f t="shared" si="4"/>
        <v>NCW06000010Births</v>
      </c>
      <c r="B283" t="str">
        <f>VLOOKUP(D283, Lookups!B:D,3,FALSE)</f>
        <v>W06000010</v>
      </c>
      <c r="C283" s="3" t="s">
        <v>172</v>
      </c>
      <c r="D283" s="3" t="s">
        <v>50</v>
      </c>
      <c r="E283" s="3" t="s">
        <v>34</v>
      </c>
      <c r="F283" s="4" t="s">
        <v>33</v>
      </c>
      <c r="G283" s="5">
        <v>885.33635931906201</v>
      </c>
      <c r="H283" s="5">
        <v>887.67938917009815</v>
      </c>
      <c r="I283" s="5">
        <v>892.413949544047</v>
      </c>
      <c r="J283" s="5">
        <v>896.12206285685829</v>
      </c>
      <c r="K283" s="5">
        <v>902.35802941960765</v>
      </c>
      <c r="L283" s="5">
        <v>910.48774316193817</v>
      </c>
      <c r="M283" s="5">
        <v>917.10270831016578</v>
      </c>
      <c r="N283" s="5">
        <v>924.25575781664998</v>
      </c>
      <c r="O283" s="5">
        <v>930.21176924663428</v>
      </c>
      <c r="P283" s="5">
        <v>933.2849996062339</v>
      </c>
      <c r="Q283" s="5">
        <v>934.39261099235353</v>
      </c>
      <c r="R283" s="5">
        <v>934.10877682390515</v>
      </c>
      <c r="S283" s="5">
        <v>933.46102889125348</v>
      </c>
      <c r="T283" s="5">
        <v>932.92408191042739</v>
      </c>
      <c r="U283" s="5">
        <v>931.81585441644643</v>
      </c>
      <c r="V283" s="5">
        <v>930.48064976685293</v>
      </c>
      <c r="W283" s="5">
        <v>929.76517907990615</v>
      </c>
      <c r="X283" s="5">
        <v>928.35381485487846</v>
      </c>
      <c r="Y283" s="5">
        <v>926.74246697684703</v>
      </c>
      <c r="Z283" s="5">
        <v>924.25147943035267</v>
      </c>
      <c r="AA283" s="5">
        <v>921.29948845493209</v>
      </c>
      <c r="AB283" s="5">
        <v>918.88823242536682</v>
      </c>
      <c r="AC283" s="5">
        <v>915.87544742631076</v>
      </c>
      <c r="AD283" s="5">
        <v>912.03260315876014</v>
      </c>
      <c r="AE283" s="5">
        <v>908.44170507087824</v>
      </c>
      <c r="AF283" s="5"/>
      <c r="AG283" s="6"/>
    </row>
    <row r="284" spans="1:33">
      <c r="A284" t="str">
        <f t="shared" si="4"/>
        <v>NCW06000010Deaths</v>
      </c>
      <c r="B284" t="str">
        <f>VLOOKUP(D284, Lookups!B:D,3,FALSE)</f>
        <v>W06000010</v>
      </c>
      <c r="C284" s="3" t="s">
        <v>172</v>
      </c>
      <c r="D284" s="3" t="s">
        <v>50</v>
      </c>
      <c r="E284" s="3" t="s">
        <v>35</v>
      </c>
      <c r="F284" s="4" t="s">
        <v>31</v>
      </c>
      <c r="G284" s="5">
        <v>2078.2271791270991</v>
      </c>
      <c r="H284" s="5">
        <v>2052.9385297600575</v>
      </c>
      <c r="I284" s="5">
        <v>2045.3599566347198</v>
      </c>
      <c r="J284" s="5">
        <v>2037.7176632526625</v>
      </c>
      <c r="K284" s="5">
        <v>2034.6630209152299</v>
      </c>
      <c r="L284" s="5">
        <v>2032.3564336737263</v>
      </c>
      <c r="M284" s="5">
        <v>2029.6223447570451</v>
      </c>
      <c r="N284" s="5">
        <v>2030.356211782942</v>
      </c>
      <c r="O284" s="5">
        <v>2036.8427899568164</v>
      </c>
      <c r="P284" s="5">
        <v>2044.2007920054189</v>
      </c>
      <c r="Q284" s="5">
        <v>2054.877225404955</v>
      </c>
      <c r="R284" s="5">
        <v>2064.9597356277345</v>
      </c>
      <c r="S284" s="5">
        <v>2078.788796042712</v>
      </c>
      <c r="T284" s="5">
        <v>2095.4676374196533</v>
      </c>
      <c r="U284" s="5">
        <v>2112.1909600216532</v>
      </c>
      <c r="V284" s="5">
        <v>2129.4696456035949</v>
      </c>
      <c r="W284" s="5">
        <v>2145.8773458282867</v>
      </c>
      <c r="X284" s="5">
        <v>2165.1689890332145</v>
      </c>
      <c r="Y284" s="5">
        <v>2186.1024480064607</v>
      </c>
      <c r="Z284" s="5">
        <v>2205.2555479654425</v>
      </c>
      <c r="AA284" s="5">
        <v>2222.4671503529844</v>
      </c>
      <c r="AB284" s="5">
        <v>2237.2532316055258</v>
      </c>
      <c r="AC284" s="5">
        <v>2253.3822198280018</v>
      </c>
      <c r="AD284" s="5">
        <v>2265.2405498825769</v>
      </c>
      <c r="AE284" s="5">
        <v>2274.9000143927501</v>
      </c>
      <c r="AF284" s="5"/>
      <c r="AG284" s="6"/>
    </row>
    <row r="285" spans="1:33">
      <c r="A285" t="str">
        <f t="shared" si="4"/>
        <v>NCW06000010Mig_InternalIN</v>
      </c>
      <c r="B285" t="str">
        <f>VLOOKUP(D285, Lookups!B:D,3,FALSE)</f>
        <v>W06000010</v>
      </c>
      <c r="C285" s="3" t="s">
        <v>172</v>
      </c>
      <c r="D285" s="3" t="s">
        <v>50</v>
      </c>
      <c r="E285" s="3" t="s">
        <v>36</v>
      </c>
      <c r="F285" s="4" t="s">
        <v>31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/>
      <c r="AG285" s="6"/>
    </row>
    <row r="286" spans="1:33">
      <c r="A286" t="str">
        <f t="shared" si="4"/>
        <v>NCW06000010Mig_InternalOut</v>
      </c>
      <c r="B286" t="str">
        <f>VLOOKUP(D286, Lookups!B:D,3,FALSE)</f>
        <v>W06000010</v>
      </c>
      <c r="C286" s="3" t="s">
        <v>172</v>
      </c>
      <c r="D286" s="3" t="s">
        <v>50</v>
      </c>
      <c r="E286" s="3" t="s">
        <v>37</v>
      </c>
      <c r="F286" s="4" t="s">
        <v>31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/>
      <c r="AG286" s="6"/>
    </row>
    <row r="287" spans="1:33">
      <c r="A287" t="str">
        <f t="shared" si="4"/>
        <v>NCW06000010Mig_OverseasIn</v>
      </c>
      <c r="B287" t="str">
        <f>VLOOKUP(D287, Lookups!B:D,3,FALSE)</f>
        <v>W06000010</v>
      </c>
      <c r="C287" s="3" t="s">
        <v>172</v>
      </c>
      <c r="D287" s="3" t="s">
        <v>50</v>
      </c>
      <c r="E287" s="3" t="s">
        <v>38</v>
      </c>
      <c r="F287" s="4" t="s">
        <v>31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/>
      <c r="AG287" s="6"/>
    </row>
    <row r="288" spans="1:33">
      <c r="A288" t="str">
        <f t="shared" si="4"/>
        <v>NCW06000010Mig_OverseasOut</v>
      </c>
      <c r="B288" t="str">
        <f>VLOOKUP(D288, Lookups!B:D,3,FALSE)</f>
        <v>W06000010</v>
      </c>
      <c r="C288" s="3" t="s">
        <v>172</v>
      </c>
      <c r="D288" s="3" t="s">
        <v>50</v>
      </c>
      <c r="E288" s="3" t="s">
        <v>39</v>
      </c>
      <c r="F288" s="4" t="s">
        <v>31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/>
      <c r="AG288" s="6"/>
    </row>
    <row r="289" spans="1:33">
      <c r="A289" t="str">
        <f t="shared" si="4"/>
        <v>NCW06000010Constraint</v>
      </c>
      <c r="B289" t="str">
        <f>VLOOKUP(D289, Lookups!B:D,3,FALSE)</f>
        <v>W06000010</v>
      </c>
      <c r="C289" s="3" t="s">
        <v>172</v>
      </c>
      <c r="D289" s="3" t="s">
        <v>50</v>
      </c>
      <c r="E289" s="3" t="s">
        <v>40</v>
      </c>
      <c r="F289" s="4" t="s">
        <v>31</v>
      </c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6"/>
    </row>
    <row r="290" spans="1:33">
      <c r="A290" t="str">
        <f t="shared" si="4"/>
        <v>NCW06000011StartPop</v>
      </c>
      <c r="B290" t="str">
        <f>VLOOKUP(D290, Lookups!B:D,3,FALSE)</f>
        <v>W06000011</v>
      </c>
      <c r="C290" s="3" t="s">
        <v>172</v>
      </c>
      <c r="D290" s="3" t="s">
        <v>51</v>
      </c>
      <c r="E290" s="3" t="s">
        <v>30</v>
      </c>
      <c r="F290" s="4" t="s">
        <v>31</v>
      </c>
      <c r="G290" s="5">
        <v>241297</v>
      </c>
      <c r="H290" s="5">
        <v>241444.97457185542</v>
      </c>
      <c r="I290" s="5">
        <v>241644.12183283412</v>
      </c>
      <c r="J290" s="5">
        <v>241883.17560449295</v>
      </c>
      <c r="K290" s="5">
        <v>242158.09194207637</v>
      </c>
      <c r="L290" s="5">
        <v>242469.57610753638</v>
      </c>
      <c r="M290" s="5">
        <v>242809.68448918266</v>
      </c>
      <c r="N290" s="5">
        <v>243171.9654988301</v>
      </c>
      <c r="O290" s="5">
        <v>243551.54487457636</v>
      </c>
      <c r="P290" s="5">
        <v>243923.69495321083</v>
      </c>
      <c r="Q290" s="5">
        <v>244270.41566502312</v>
      </c>
      <c r="R290" s="5">
        <v>244579.00421110279</v>
      </c>
      <c r="S290" s="5">
        <v>244835.91446486674</v>
      </c>
      <c r="T290" s="5">
        <v>245027.95989297249</v>
      </c>
      <c r="U290" s="5">
        <v>245152.99021077732</v>
      </c>
      <c r="V290" s="5">
        <v>245210.49229749601</v>
      </c>
      <c r="W290" s="5">
        <v>245195.76696161181</v>
      </c>
      <c r="X290" s="5">
        <v>245112.75913486036</v>
      </c>
      <c r="Y290" s="5">
        <v>244963.54715868019</v>
      </c>
      <c r="Z290" s="5">
        <v>244753.40410810753</v>
      </c>
      <c r="AA290" s="5">
        <v>244487.07157301693</v>
      </c>
      <c r="AB290" s="5">
        <v>244169.63452264681</v>
      </c>
      <c r="AC290" s="5">
        <v>243808.3007501011</v>
      </c>
      <c r="AD290" s="5">
        <v>243409.00003186613</v>
      </c>
      <c r="AE290" s="5">
        <v>242975.05659417994</v>
      </c>
      <c r="AF290" s="5">
        <v>242515.00956957467</v>
      </c>
      <c r="AG290" s="6"/>
    </row>
    <row r="291" spans="1:33">
      <c r="A291" t="str">
        <f t="shared" si="4"/>
        <v>NCW06000011Births</v>
      </c>
      <c r="B291" t="str">
        <f>VLOOKUP(D291, Lookups!B:D,3,FALSE)</f>
        <v>W06000011</v>
      </c>
      <c r="C291" s="3" t="s">
        <v>172</v>
      </c>
      <c r="D291" s="3" t="s">
        <v>51</v>
      </c>
      <c r="E291" s="3" t="s">
        <v>34</v>
      </c>
      <c r="F291" s="4" t="s">
        <v>32</v>
      </c>
      <c r="G291" s="5">
        <v>1271.390157208959</v>
      </c>
      <c r="H291" s="5">
        <v>1285.7359278017918</v>
      </c>
      <c r="I291" s="5">
        <v>1304.7207780567796</v>
      </c>
      <c r="J291" s="5">
        <v>1323.5973276991263</v>
      </c>
      <c r="K291" s="5">
        <v>1343.4200922168911</v>
      </c>
      <c r="L291" s="5">
        <v>1360.85989441123</v>
      </c>
      <c r="M291" s="5">
        <v>1374.2380305294084</v>
      </c>
      <c r="N291" s="5">
        <v>1384.0859419908529</v>
      </c>
      <c r="O291" s="5">
        <v>1384.5964146411384</v>
      </c>
      <c r="P291" s="5">
        <v>1375.4943168265977</v>
      </c>
      <c r="Q291" s="5">
        <v>1359.3938313429148</v>
      </c>
      <c r="R291" s="5">
        <v>1337.7383984530061</v>
      </c>
      <c r="S291" s="5">
        <v>1312.0475440173877</v>
      </c>
      <c r="T291" s="5">
        <v>1283.9485528371042</v>
      </c>
      <c r="U291" s="5">
        <v>1255.5210386761016</v>
      </c>
      <c r="V291" s="5">
        <v>1227.9910544145418</v>
      </c>
      <c r="W291" s="5">
        <v>1203.092700267403</v>
      </c>
      <c r="X291" s="5">
        <v>1179.6928844037798</v>
      </c>
      <c r="Y291" s="5">
        <v>1158.7821734418867</v>
      </c>
      <c r="Z291" s="5">
        <v>1141.3025107653211</v>
      </c>
      <c r="AA291" s="5">
        <v>1126.9180211930818</v>
      </c>
      <c r="AB291" s="5">
        <v>1115.8178543997194</v>
      </c>
      <c r="AC291" s="5">
        <v>1107.9138822262744</v>
      </c>
      <c r="AD291" s="5">
        <v>1102.385584197938</v>
      </c>
      <c r="AE291" s="5">
        <v>1098.7069070220678</v>
      </c>
      <c r="AF291" s="5"/>
      <c r="AG291" s="6"/>
    </row>
    <row r="292" spans="1:33">
      <c r="A292" t="str">
        <f t="shared" si="4"/>
        <v>NCW06000011Births</v>
      </c>
      <c r="B292" t="str">
        <f>VLOOKUP(D292, Lookups!B:D,3,FALSE)</f>
        <v>W06000011</v>
      </c>
      <c r="C292" s="3" t="s">
        <v>172</v>
      </c>
      <c r="D292" s="3" t="s">
        <v>51</v>
      </c>
      <c r="E292" s="3" t="s">
        <v>34</v>
      </c>
      <c r="F292" s="4" t="s">
        <v>33</v>
      </c>
      <c r="G292" s="5">
        <v>1210.8478251334514</v>
      </c>
      <c r="H292" s="5">
        <v>1224.5104644292662</v>
      </c>
      <c r="I292" s="5">
        <v>1242.5912750375537</v>
      </c>
      <c r="J292" s="5">
        <v>1260.5689422004298</v>
      </c>
      <c r="K292" s="5">
        <v>1279.4477664294609</v>
      </c>
      <c r="L292" s="5">
        <v>1296.0571026257787</v>
      </c>
      <c r="M292" s="5">
        <v>1308.7981852361681</v>
      </c>
      <c r="N292" s="5">
        <v>1318.1771489693576</v>
      </c>
      <c r="O292" s="5">
        <v>1318.6633134208314</v>
      </c>
      <c r="P292" s="5">
        <v>1309.9946484320419</v>
      </c>
      <c r="Q292" s="5">
        <v>1294.6608520195327</v>
      </c>
      <c r="R292" s="5">
        <v>1274.0366292595954</v>
      </c>
      <c r="S292" s="5">
        <v>1249.569147705799</v>
      </c>
      <c r="T292" s="5">
        <v>1222.8082024788978</v>
      </c>
      <c r="U292" s="5">
        <v>1195.7343782081762</v>
      </c>
      <c r="V292" s="5">
        <v>1169.5153443576655</v>
      </c>
      <c r="W292" s="5">
        <v>1145.8026250185062</v>
      </c>
      <c r="X292" s="5">
        <v>1123.517085063414</v>
      </c>
      <c r="Y292" s="5">
        <v>1103.6021213155539</v>
      </c>
      <c r="Z292" s="5">
        <v>1086.9548227534438</v>
      </c>
      <c r="AA292" s="5">
        <v>1073.2553082374302</v>
      </c>
      <c r="AB292" s="5">
        <v>1062.68372032309</v>
      </c>
      <c r="AC292" s="5">
        <v>1055.1561274265546</v>
      </c>
      <c r="AD292" s="5">
        <v>1049.8910814402025</v>
      </c>
      <c r="AE292" s="5">
        <v>1046.3875792048625</v>
      </c>
      <c r="AF292" s="5"/>
      <c r="AG292" s="6"/>
    </row>
    <row r="293" spans="1:33">
      <c r="A293" t="str">
        <f t="shared" si="4"/>
        <v>NCW06000011Deaths</v>
      </c>
      <c r="B293" t="str">
        <f>VLOOKUP(D293, Lookups!B:D,3,FALSE)</f>
        <v>W06000011</v>
      </c>
      <c r="C293" s="3" t="s">
        <v>172</v>
      </c>
      <c r="D293" s="3" t="s">
        <v>51</v>
      </c>
      <c r="E293" s="3" t="s">
        <v>35</v>
      </c>
      <c r="F293" s="4" t="s">
        <v>31</v>
      </c>
      <c r="G293" s="5">
        <v>2334.2634104870585</v>
      </c>
      <c r="H293" s="5">
        <v>2311.0991312523952</v>
      </c>
      <c r="I293" s="5">
        <v>2308.2582814353959</v>
      </c>
      <c r="J293" s="5">
        <v>2309.2499323162574</v>
      </c>
      <c r="K293" s="5">
        <v>2311.3836931863798</v>
      </c>
      <c r="L293" s="5">
        <v>2316.8086153904428</v>
      </c>
      <c r="M293" s="5">
        <v>2320.7552061182187</v>
      </c>
      <c r="N293" s="5">
        <v>2322.6837152139733</v>
      </c>
      <c r="O293" s="5">
        <v>2331.1096494275976</v>
      </c>
      <c r="P293" s="5">
        <v>2338.7682534462715</v>
      </c>
      <c r="Q293" s="5">
        <v>2345.4661372827832</v>
      </c>
      <c r="R293" s="5">
        <v>2354.8647739485323</v>
      </c>
      <c r="S293" s="5">
        <v>2369.5712636176172</v>
      </c>
      <c r="T293" s="5">
        <v>2381.7264375110835</v>
      </c>
      <c r="U293" s="5">
        <v>2393.7533301656035</v>
      </c>
      <c r="V293" s="5">
        <v>2412.2317346564896</v>
      </c>
      <c r="W293" s="5">
        <v>2431.9031520372391</v>
      </c>
      <c r="X293" s="5">
        <v>2452.4219456474657</v>
      </c>
      <c r="Y293" s="5">
        <v>2472.5273453301215</v>
      </c>
      <c r="Z293" s="5">
        <v>2494.5898686091873</v>
      </c>
      <c r="AA293" s="5">
        <v>2517.6103798005938</v>
      </c>
      <c r="AB293" s="5">
        <v>2539.8353472686044</v>
      </c>
      <c r="AC293" s="5">
        <v>2562.3707278878578</v>
      </c>
      <c r="AD293" s="5">
        <v>2586.2201033241622</v>
      </c>
      <c r="AE293" s="5">
        <v>2605.1415108324927</v>
      </c>
      <c r="AF293" s="5"/>
      <c r="AG293" s="6"/>
    </row>
    <row r="294" spans="1:33">
      <c r="A294" t="str">
        <f t="shared" si="4"/>
        <v>NCW06000011Mig_InternalIN</v>
      </c>
      <c r="B294" t="str">
        <f>VLOOKUP(D294, Lookups!B:D,3,FALSE)</f>
        <v>W06000011</v>
      </c>
      <c r="C294" s="3" t="s">
        <v>172</v>
      </c>
      <c r="D294" s="3" t="s">
        <v>51</v>
      </c>
      <c r="E294" s="3" t="s">
        <v>36</v>
      </c>
      <c r="F294" s="4" t="s">
        <v>31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/>
      <c r="AG294" s="6"/>
    </row>
    <row r="295" spans="1:33">
      <c r="A295" t="str">
        <f t="shared" si="4"/>
        <v>NCW06000011Mig_InternalOut</v>
      </c>
      <c r="B295" t="str">
        <f>VLOOKUP(D295, Lookups!B:D,3,FALSE)</f>
        <v>W06000011</v>
      </c>
      <c r="C295" s="3" t="s">
        <v>172</v>
      </c>
      <c r="D295" s="3" t="s">
        <v>51</v>
      </c>
      <c r="E295" s="3" t="s">
        <v>37</v>
      </c>
      <c r="F295" s="4" t="s">
        <v>31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/>
      <c r="AG295" s="6"/>
    </row>
    <row r="296" spans="1:33">
      <c r="A296" t="str">
        <f t="shared" si="4"/>
        <v>NCW06000011Mig_OverseasIn</v>
      </c>
      <c r="B296" t="str">
        <f>VLOOKUP(D296, Lookups!B:D,3,FALSE)</f>
        <v>W06000011</v>
      </c>
      <c r="C296" s="3" t="s">
        <v>172</v>
      </c>
      <c r="D296" s="3" t="s">
        <v>51</v>
      </c>
      <c r="E296" s="3" t="s">
        <v>38</v>
      </c>
      <c r="F296" s="4" t="s">
        <v>31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/>
      <c r="AG296" s="6"/>
    </row>
    <row r="297" spans="1:33">
      <c r="A297" t="str">
        <f t="shared" si="4"/>
        <v>NCW06000011Mig_OverseasOut</v>
      </c>
      <c r="B297" t="str">
        <f>VLOOKUP(D297, Lookups!B:D,3,FALSE)</f>
        <v>W06000011</v>
      </c>
      <c r="C297" s="3" t="s">
        <v>172</v>
      </c>
      <c r="D297" s="3" t="s">
        <v>51</v>
      </c>
      <c r="E297" s="3" t="s">
        <v>39</v>
      </c>
      <c r="F297" s="4" t="s">
        <v>31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/>
      <c r="AG297" s="6"/>
    </row>
    <row r="298" spans="1:33">
      <c r="A298" t="str">
        <f t="shared" si="4"/>
        <v>NCW06000011Constraint</v>
      </c>
      <c r="B298" t="str">
        <f>VLOOKUP(D298, Lookups!B:D,3,FALSE)</f>
        <v>W06000011</v>
      </c>
      <c r="C298" s="3" t="s">
        <v>172</v>
      </c>
      <c r="D298" s="3" t="s">
        <v>51</v>
      </c>
      <c r="E298" s="3" t="s">
        <v>40</v>
      </c>
      <c r="F298" s="4" t="s">
        <v>31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6"/>
    </row>
    <row r="299" spans="1:33">
      <c r="A299" t="str">
        <f t="shared" si="4"/>
        <v>NCW06000012StartPop</v>
      </c>
      <c r="B299" t="str">
        <f>VLOOKUP(D299, Lookups!B:D,3,FALSE)</f>
        <v>W06000012</v>
      </c>
      <c r="C299" s="3" t="s">
        <v>172</v>
      </c>
      <c r="D299" s="3" t="s">
        <v>52</v>
      </c>
      <c r="E299" s="3" t="s">
        <v>30</v>
      </c>
      <c r="F299" s="4" t="s">
        <v>31</v>
      </c>
      <c r="G299" s="5">
        <v>140490</v>
      </c>
      <c r="H299" s="5">
        <v>140482.33629875467</v>
      </c>
      <c r="I299" s="5">
        <v>140478.19108748093</v>
      </c>
      <c r="J299" s="5">
        <v>140475.58197121893</v>
      </c>
      <c r="K299" s="5">
        <v>140468.01454425091</v>
      </c>
      <c r="L299" s="5">
        <v>140458.84899687569</v>
      </c>
      <c r="M299" s="5">
        <v>140449.29653794083</v>
      </c>
      <c r="N299" s="5">
        <v>140439.69330273077</v>
      </c>
      <c r="O299" s="5">
        <v>140432.75268426223</v>
      </c>
      <c r="P299" s="5">
        <v>140421.0127548477</v>
      </c>
      <c r="Q299" s="5">
        <v>140401.03619853203</v>
      </c>
      <c r="R299" s="5">
        <v>140371.16335598833</v>
      </c>
      <c r="S299" s="5">
        <v>140328.22378203165</v>
      </c>
      <c r="T299" s="5">
        <v>140269.1642709772</v>
      </c>
      <c r="U299" s="5">
        <v>140191.29146667902</v>
      </c>
      <c r="V299" s="5">
        <v>140095.16586270381</v>
      </c>
      <c r="W299" s="5">
        <v>139982.21918199921</v>
      </c>
      <c r="X299" s="5">
        <v>139855.68315471095</v>
      </c>
      <c r="Y299" s="5">
        <v>139713.61617453743</v>
      </c>
      <c r="Z299" s="5">
        <v>139551.87670949215</v>
      </c>
      <c r="AA299" s="5">
        <v>139371.37681267108</v>
      </c>
      <c r="AB299" s="5">
        <v>139175.51259165336</v>
      </c>
      <c r="AC299" s="5">
        <v>138962.70030224833</v>
      </c>
      <c r="AD299" s="5">
        <v>138730.5262363982</v>
      </c>
      <c r="AE299" s="5">
        <v>138482.78450594598</v>
      </c>
      <c r="AF299" s="5">
        <v>138221.05372508403</v>
      </c>
      <c r="AG299" s="6"/>
    </row>
    <row r="300" spans="1:33">
      <c r="A300" t="str">
        <f t="shared" si="4"/>
        <v>NCW06000012Births</v>
      </c>
      <c r="B300" t="str">
        <f>VLOOKUP(D300, Lookups!B:D,3,FALSE)</f>
        <v>W06000012</v>
      </c>
      <c r="C300" s="3" t="s">
        <v>172</v>
      </c>
      <c r="D300" s="3" t="s">
        <v>52</v>
      </c>
      <c r="E300" s="3" t="s">
        <v>34</v>
      </c>
      <c r="F300" s="4" t="s">
        <v>32</v>
      </c>
      <c r="G300" s="5">
        <v>764.87801234174367</v>
      </c>
      <c r="H300" s="5">
        <v>759.01517745384353</v>
      </c>
      <c r="I300" s="5">
        <v>756.529263406577</v>
      </c>
      <c r="J300" s="5">
        <v>754.21449114114921</v>
      </c>
      <c r="K300" s="5">
        <v>753.54923652628963</v>
      </c>
      <c r="L300" s="5">
        <v>753.34258055865689</v>
      </c>
      <c r="M300" s="5">
        <v>753.45328522005161</v>
      </c>
      <c r="N300" s="5">
        <v>755.1927683390968</v>
      </c>
      <c r="O300" s="5">
        <v>754.73205586265806</v>
      </c>
      <c r="P300" s="5">
        <v>752.48676844885006</v>
      </c>
      <c r="Q300" s="5">
        <v>750.39631688154691</v>
      </c>
      <c r="R300" s="5">
        <v>747.8343328105118</v>
      </c>
      <c r="S300" s="5">
        <v>744.6570668776053</v>
      </c>
      <c r="T300" s="5">
        <v>741.13628493503643</v>
      </c>
      <c r="U300" s="5">
        <v>737.76288699962083</v>
      </c>
      <c r="V300" s="5">
        <v>735.56002555655959</v>
      </c>
      <c r="W300" s="5">
        <v>734.70983527566693</v>
      </c>
      <c r="X300" s="5">
        <v>733.31841045804617</v>
      </c>
      <c r="Y300" s="5">
        <v>731.35313924104935</v>
      </c>
      <c r="Z300" s="5">
        <v>729.04275479705325</v>
      </c>
      <c r="AA300" s="5">
        <v>727.07207701304219</v>
      </c>
      <c r="AB300" s="5">
        <v>725.67969741724414</v>
      </c>
      <c r="AC300" s="5">
        <v>723.98922633770212</v>
      </c>
      <c r="AD300" s="5">
        <v>721.82074775397382</v>
      </c>
      <c r="AE300" s="5">
        <v>720.0052554470642</v>
      </c>
      <c r="AF300" s="5"/>
      <c r="AG300" s="6"/>
    </row>
    <row r="301" spans="1:33">
      <c r="A301" t="str">
        <f t="shared" si="4"/>
        <v>NCW06000012Births</v>
      </c>
      <c r="B301" t="str">
        <f>VLOOKUP(D301, Lookups!B:D,3,FALSE)</f>
        <v>W06000012</v>
      </c>
      <c r="C301" s="3" t="s">
        <v>172</v>
      </c>
      <c r="D301" s="3" t="s">
        <v>52</v>
      </c>
      <c r="E301" s="3" t="s">
        <v>34</v>
      </c>
      <c r="F301" s="4" t="s">
        <v>33</v>
      </c>
      <c r="G301" s="5">
        <v>728.45528375769891</v>
      </c>
      <c r="H301" s="5">
        <v>722.87163122359834</v>
      </c>
      <c r="I301" s="5">
        <v>720.50409392552046</v>
      </c>
      <c r="J301" s="5">
        <v>718.29954880820924</v>
      </c>
      <c r="K301" s="5">
        <v>717.66597295504152</v>
      </c>
      <c r="L301" s="5">
        <v>717.46915773861087</v>
      </c>
      <c r="M301" s="5">
        <v>717.57459075437077</v>
      </c>
      <c r="N301" s="5">
        <v>719.23124142105189</v>
      </c>
      <c r="O301" s="5">
        <v>718.79246761354318</v>
      </c>
      <c r="P301" s="5">
        <v>716.65409854847417</v>
      </c>
      <c r="Q301" s="5">
        <v>714.66319220122637</v>
      </c>
      <c r="R301" s="5">
        <v>712.22320725809163</v>
      </c>
      <c r="S301" s="5">
        <v>709.19723956208873</v>
      </c>
      <c r="T301" s="5">
        <v>705.84411374641672</v>
      </c>
      <c r="U301" s="5">
        <v>702.63135365837684</v>
      </c>
      <c r="V301" s="5">
        <v>700.53339028161417</v>
      </c>
      <c r="W301" s="5">
        <v>699.72368521450198</v>
      </c>
      <c r="X301" s="5">
        <v>698.39851865984542</v>
      </c>
      <c r="Y301" s="5">
        <v>696.5268316993911</v>
      </c>
      <c r="Z301" s="5">
        <v>694.32646545982857</v>
      </c>
      <c r="AA301" s="5">
        <v>692.44962938769254</v>
      </c>
      <c r="AB301" s="5">
        <v>691.12355352044369</v>
      </c>
      <c r="AC301" s="5">
        <v>689.51358098879541</v>
      </c>
      <c r="AD301" s="5">
        <v>687.448363193874</v>
      </c>
      <c r="AE301" s="5">
        <v>685.71932282109515</v>
      </c>
      <c r="AF301" s="5"/>
      <c r="AG301" s="6"/>
    </row>
    <row r="302" spans="1:33">
      <c r="A302" t="str">
        <f t="shared" si="4"/>
        <v>NCW06000012Deaths</v>
      </c>
      <c r="B302" t="str">
        <f>VLOOKUP(D302, Lookups!B:D,3,FALSE)</f>
        <v>W06000012</v>
      </c>
      <c r="C302" s="3" t="s">
        <v>172</v>
      </c>
      <c r="D302" s="3" t="s">
        <v>52</v>
      </c>
      <c r="E302" s="3" t="s">
        <v>35</v>
      </c>
      <c r="F302" s="4" t="s">
        <v>31</v>
      </c>
      <c r="G302" s="5">
        <v>1500.9969973447585</v>
      </c>
      <c r="H302" s="5">
        <v>1486.0320199511752</v>
      </c>
      <c r="I302" s="5">
        <v>1479.6424735940782</v>
      </c>
      <c r="J302" s="5">
        <v>1480.081466917394</v>
      </c>
      <c r="K302" s="5">
        <v>1480.3807568565276</v>
      </c>
      <c r="L302" s="5">
        <v>1480.3641972321784</v>
      </c>
      <c r="M302" s="5">
        <v>1480.6311111844739</v>
      </c>
      <c r="N302" s="5">
        <v>1481.3646282286143</v>
      </c>
      <c r="O302" s="5">
        <v>1485.2644528908359</v>
      </c>
      <c r="P302" s="5">
        <v>1489.1174233129973</v>
      </c>
      <c r="Q302" s="5">
        <v>1494.9323516264897</v>
      </c>
      <c r="R302" s="5">
        <v>1502.9971140252787</v>
      </c>
      <c r="S302" s="5">
        <v>1512.9138174941313</v>
      </c>
      <c r="T302" s="5">
        <v>1524.8532029796311</v>
      </c>
      <c r="U302" s="5">
        <v>1536.5198446332445</v>
      </c>
      <c r="V302" s="5">
        <v>1549.0400965427546</v>
      </c>
      <c r="W302" s="5">
        <v>1560.969547778388</v>
      </c>
      <c r="X302" s="5">
        <v>1573.7839092914332</v>
      </c>
      <c r="Y302" s="5">
        <v>1589.619435985682</v>
      </c>
      <c r="Z302" s="5">
        <v>1603.8691170780144</v>
      </c>
      <c r="AA302" s="5">
        <v>1615.3859274183553</v>
      </c>
      <c r="AB302" s="5">
        <v>1629.6155403427683</v>
      </c>
      <c r="AC302" s="5">
        <v>1645.6768731766313</v>
      </c>
      <c r="AD302" s="5">
        <v>1657.0108413998682</v>
      </c>
      <c r="AE302" s="5">
        <v>1667.4553591303415</v>
      </c>
      <c r="AF302" s="5"/>
      <c r="AG302" s="6"/>
    </row>
    <row r="303" spans="1:33">
      <c r="A303" t="str">
        <f t="shared" si="4"/>
        <v>NCW06000012Mig_InternalIN</v>
      </c>
      <c r="B303" t="str">
        <f>VLOOKUP(D303, Lookups!B:D,3,FALSE)</f>
        <v>W06000012</v>
      </c>
      <c r="C303" s="3" t="s">
        <v>172</v>
      </c>
      <c r="D303" s="3" t="s">
        <v>52</v>
      </c>
      <c r="E303" s="3" t="s">
        <v>36</v>
      </c>
      <c r="F303" s="4" t="s">
        <v>31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/>
      <c r="AG303" s="6"/>
    </row>
    <row r="304" spans="1:33">
      <c r="A304" t="str">
        <f t="shared" si="4"/>
        <v>NCW06000012Mig_InternalOut</v>
      </c>
      <c r="B304" t="str">
        <f>VLOOKUP(D304, Lookups!B:D,3,FALSE)</f>
        <v>W06000012</v>
      </c>
      <c r="C304" s="3" t="s">
        <v>172</v>
      </c>
      <c r="D304" s="3" t="s">
        <v>52</v>
      </c>
      <c r="E304" s="3" t="s">
        <v>37</v>
      </c>
      <c r="F304" s="4" t="s">
        <v>31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/>
      <c r="AG304" s="6"/>
    </row>
    <row r="305" spans="1:33">
      <c r="A305" t="str">
        <f t="shared" ref="A305:A368" si="5">C305&amp;B305&amp;E305</f>
        <v>NCW06000012Mig_OverseasIn</v>
      </c>
      <c r="B305" t="str">
        <f>VLOOKUP(D305, Lookups!B:D,3,FALSE)</f>
        <v>W06000012</v>
      </c>
      <c r="C305" s="3" t="s">
        <v>172</v>
      </c>
      <c r="D305" s="3" t="s">
        <v>52</v>
      </c>
      <c r="E305" s="3" t="s">
        <v>38</v>
      </c>
      <c r="F305" s="4" t="s">
        <v>31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/>
      <c r="AG305" s="6"/>
    </row>
    <row r="306" spans="1:33">
      <c r="A306" t="str">
        <f t="shared" si="5"/>
        <v>NCW06000012Mig_OverseasOut</v>
      </c>
      <c r="B306" t="str">
        <f>VLOOKUP(D306, Lookups!B:D,3,FALSE)</f>
        <v>W06000012</v>
      </c>
      <c r="C306" s="3" t="s">
        <v>172</v>
      </c>
      <c r="D306" s="3" t="s">
        <v>52</v>
      </c>
      <c r="E306" s="3" t="s">
        <v>39</v>
      </c>
      <c r="F306" s="4" t="s">
        <v>31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/>
      <c r="AG306" s="6"/>
    </row>
    <row r="307" spans="1:33">
      <c r="A307" t="str">
        <f t="shared" si="5"/>
        <v>NCW06000012Constraint</v>
      </c>
      <c r="B307" t="str">
        <f>VLOOKUP(D307, Lookups!B:D,3,FALSE)</f>
        <v>W06000012</v>
      </c>
      <c r="C307" s="3" t="s">
        <v>172</v>
      </c>
      <c r="D307" s="3" t="s">
        <v>52</v>
      </c>
      <c r="E307" s="3" t="s">
        <v>40</v>
      </c>
      <c r="F307" s="4" t="s">
        <v>31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6"/>
    </row>
    <row r="308" spans="1:33">
      <c r="A308" t="str">
        <f t="shared" si="5"/>
        <v>NCW06000013StartPop</v>
      </c>
      <c r="B308" t="str">
        <f>VLOOKUP(D308, Lookups!B:D,3,FALSE)</f>
        <v>W06000013</v>
      </c>
      <c r="C308" s="3" t="s">
        <v>172</v>
      </c>
      <c r="D308" s="3" t="s">
        <v>53</v>
      </c>
      <c r="E308" s="3" t="s">
        <v>30</v>
      </c>
      <c r="F308" s="4" t="s">
        <v>31</v>
      </c>
      <c r="G308" s="5">
        <v>141214</v>
      </c>
      <c r="H308" s="5">
        <v>141254.6474182776</v>
      </c>
      <c r="I308" s="5">
        <v>141305.19030297096</v>
      </c>
      <c r="J308" s="5">
        <v>141359.29998831244</v>
      </c>
      <c r="K308" s="5">
        <v>141418.65425861717</v>
      </c>
      <c r="L308" s="5">
        <v>141480.68372263768</v>
      </c>
      <c r="M308" s="5">
        <v>141545.97464958264</v>
      </c>
      <c r="N308" s="5">
        <v>141613.52502697145</v>
      </c>
      <c r="O308" s="5">
        <v>141681.58492062089</v>
      </c>
      <c r="P308" s="5">
        <v>141746.94061876179</v>
      </c>
      <c r="Q308" s="5">
        <v>141801.72772318442</v>
      </c>
      <c r="R308" s="5">
        <v>141841.47777547309</v>
      </c>
      <c r="S308" s="5">
        <v>141869.05156578679</v>
      </c>
      <c r="T308" s="5">
        <v>141881.11468231777</v>
      </c>
      <c r="U308" s="5">
        <v>141874.91291186522</v>
      </c>
      <c r="V308" s="5">
        <v>141850.4917447342</v>
      </c>
      <c r="W308" s="5">
        <v>141813.0605055276</v>
      </c>
      <c r="X308" s="5">
        <v>141765.15095673536</v>
      </c>
      <c r="Y308" s="5">
        <v>141705.19886126361</v>
      </c>
      <c r="Z308" s="5">
        <v>141632.19382178978</v>
      </c>
      <c r="AA308" s="5">
        <v>141543.20374389357</v>
      </c>
      <c r="AB308" s="5">
        <v>141433.50944049278</v>
      </c>
      <c r="AC308" s="5">
        <v>141310.01192622003</v>
      </c>
      <c r="AD308" s="5">
        <v>141170.69183408134</v>
      </c>
      <c r="AE308" s="5">
        <v>141016.91809435614</v>
      </c>
      <c r="AF308" s="5">
        <v>140850.01924538979</v>
      </c>
      <c r="AG308" s="6"/>
    </row>
    <row r="309" spans="1:33">
      <c r="A309" t="str">
        <f t="shared" si="5"/>
        <v>NCW06000013Births</v>
      </c>
      <c r="B309" t="str">
        <f>VLOOKUP(D309, Lookups!B:D,3,FALSE)</f>
        <v>W06000013</v>
      </c>
      <c r="C309" s="3" t="s">
        <v>172</v>
      </c>
      <c r="D309" s="3" t="s">
        <v>53</v>
      </c>
      <c r="E309" s="3" t="s">
        <v>34</v>
      </c>
      <c r="F309" s="4" t="s">
        <v>32</v>
      </c>
      <c r="G309" s="5">
        <v>778.9367310052462</v>
      </c>
      <c r="H309" s="5">
        <v>773.75126904280285</v>
      </c>
      <c r="I309" s="5">
        <v>772.99346945470006</v>
      </c>
      <c r="J309" s="5">
        <v>773.09015134116612</v>
      </c>
      <c r="K309" s="5">
        <v>774.24039474680956</v>
      </c>
      <c r="L309" s="5">
        <v>775.78828998348877</v>
      </c>
      <c r="M309" s="5">
        <v>777.88254171257472</v>
      </c>
      <c r="N309" s="5">
        <v>781.27937587499241</v>
      </c>
      <c r="O309" s="5">
        <v>782.07975967154539</v>
      </c>
      <c r="P309" s="5">
        <v>780.27775800439042</v>
      </c>
      <c r="Q309" s="5">
        <v>777.41292245141335</v>
      </c>
      <c r="R309" s="5">
        <v>775.01528875808117</v>
      </c>
      <c r="S309" s="5">
        <v>773.28848611710487</v>
      </c>
      <c r="T309" s="5">
        <v>770.37194083001793</v>
      </c>
      <c r="U309" s="5">
        <v>768.05487009095111</v>
      </c>
      <c r="V309" s="5">
        <v>767.52719521063102</v>
      </c>
      <c r="W309" s="5">
        <v>768.31685118180235</v>
      </c>
      <c r="X309" s="5">
        <v>769.50787452377369</v>
      </c>
      <c r="Y309" s="5">
        <v>770.47508896737747</v>
      </c>
      <c r="Z309" s="5">
        <v>769.39055586951542</v>
      </c>
      <c r="AA309" s="5">
        <v>766.76790147505312</v>
      </c>
      <c r="AB309" s="5">
        <v>765.36839728836367</v>
      </c>
      <c r="AC309" s="5">
        <v>764.63039024926707</v>
      </c>
      <c r="AD309" s="5">
        <v>762.97663687803288</v>
      </c>
      <c r="AE309" s="5">
        <v>761.17155816127092</v>
      </c>
      <c r="AF309" s="5"/>
      <c r="AG309" s="6"/>
    </row>
    <row r="310" spans="1:33">
      <c r="A310" t="str">
        <f t="shared" si="5"/>
        <v>NCW06000013Births</v>
      </c>
      <c r="B310" t="str">
        <f>VLOOKUP(D310, Lookups!B:D,3,FALSE)</f>
        <v>W06000013</v>
      </c>
      <c r="C310" s="3" t="s">
        <v>172</v>
      </c>
      <c r="D310" s="3" t="s">
        <v>53</v>
      </c>
      <c r="E310" s="3" t="s">
        <v>34</v>
      </c>
      <c r="F310" s="4" t="s">
        <v>33</v>
      </c>
      <c r="G310" s="5">
        <v>741.84454025094965</v>
      </c>
      <c r="H310" s="5">
        <v>736.90600481874185</v>
      </c>
      <c r="I310" s="5">
        <v>736.18429089171593</v>
      </c>
      <c r="J310" s="5">
        <v>736.27636888311258</v>
      </c>
      <c r="K310" s="5">
        <v>737.37183884424155</v>
      </c>
      <c r="L310" s="5">
        <v>738.84602485255687</v>
      </c>
      <c r="M310" s="5">
        <v>740.84055040167129</v>
      </c>
      <c r="N310" s="5">
        <v>744.07563070694255</v>
      </c>
      <c r="O310" s="5">
        <v>744.83790102485648</v>
      </c>
      <c r="P310" s="5">
        <v>743.12170888101332</v>
      </c>
      <c r="Q310" s="5">
        <v>740.39329394165111</v>
      </c>
      <c r="R310" s="5">
        <v>738.10983317504315</v>
      </c>
      <c r="S310" s="5">
        <v>736.46525915470397</v>
      </c>
      <c r="T310" s="5">
        <v>733.68759684723022</v>
      </c>
      <c r="U310" s="5">
        <v>731.4808627073038</v>
      </c>
      <c r="V310" s="5">
        <v>730.97831517884435</v>
      </c>
      <c r="W310" s="5">
        <v>731.73036851972847</v>
      </c>
      <c r="X310" s="5">
        <v>732.86467651726343</v>
      </c>
      <c r="Y310" s="5">
        <v>733.78583317309779</v>
      </c>
      <c r="Z310" s="5">
        <v>732.75294446038788</v>
      </c>
      <c r="AA310" s="5">
        <v>730.25517825415682</v>
      </c>
      <c r="AB310" s="5">
        <v>728.92231706193388</v>
      </c>
      <c r="AC310" s="5">
        <v>728.21945318245798</v>
      </c>
      <c r="AD310" s="5">
        <v>726.64444989844492</v>
      </c>
      <c r="AE310" s="5">
        <v>724.92532723103022</v>
      </c>
      <c r="AF310" s="5"/>
      <c r="AG310" s="6"/>
    </row>
    <row r="311" spans="1:33">
      <c r="A311" t="str">
        <f t="shared" si="5"/>
        <v>NCW06000013Deaths</v>
      </c>
      <c r="B311" t="str">
        <f>VLOOKUP(D311, Lookups!B:D,3,FALSE)</f>
        <v>W06000013</v>
      </c>
      <c r="C311" s="3" t="s">
        <v>172</v>
      </c>
      <c r="D311" s="3" t="s">
        <v>53</v>
      </c>
      <c r="E311" s="3" t="s">
        <v>35</v>
      </c>
      <c r="F311" s="4" t="s">
        <v>31</v>
      </c>
      <c r="G311" s="5">
        <v>1480.1338529785762</v>
      </c>
      <c r="H311" s="5">
        <v>1460.1143891682186</v>
      </c>
      <c r="I311" s="5">
        <v>1455.0680750049723</v>
      </c>
      <c r="J311" s="5">
        <v>1450.012249919442</v>
      </c>
      <c r="K311" s="5">
        <v>1449.5827695705275</v>
      </c>
      <c r="L311" s="5">
        <v>1449.3433878912169</v>
      </c>
      <c r="M311" s="5">
        <v>1451.1727147253762</v>
      </c>
      <c r="N311" s="5">
        <v>1457.2951129324904</v>
      </c>
      <c r="O311" s="5">
        <v>1461.5619625555157</v>
      </c>
      <c r="P311" s="5">
        <v>1468.6123624627742</v>
      </c>
      <c r="Q311" s="5">
        <v>1478.0561641043448</v>
      </c>
      <c r="R311" s="5">
        <v>1485.5513316194563</v>
      </c>
      <c r="S311" s="5">
        <v>1497.6906287408292</v>
      </c>
      <c r="T311" s="5">
        <v>1510.2613081298093</v>
      </c>
      <c r="U311" s="5">
        <v>1523.9568999292585</v>
      </c>
      <c r="V311" s="5">
        <v>1535.9367495961603</v>
      </c>
      <c r="W311" s="5">
        <v>1547.956768493751</v>
      </c>
      <c r="X311" s="5">
        <v>1562.3246465127595</v>
      </c>
      <c r="Y311" s="5">
        <v>1577.2659616142314</v>
      </c>
      <c r="Z311" s="5">
        <v>1591.1335782260412</v>
      </c>
      <c r="AA311" s="5">
        <v>1606.7173831300847</v>
      </c>
      <c r="AB311" s="5">
        <v>1617.7882286231186</v>
      </c>
      <c r="AC311" s="5">
        <v>1632.169935570347</v>
      </c>
      <c r="AD311" s="5">
        <v>1643.3948265017243</v>
      </c>
      <c r="AE311" s="5">
        <v>1652.9957343586807</v>
      </c>
      <c r="AF311" s="5"/>
      <c r="AG311" s="6"/>
    </row>
    <row r="312" spans="1:33">
      <c r="A312" t="str">
        <f t="shared" si="5"/>
        <v>NCW06000013Mig_InternalIN</v>
      </c>
      <c r="B312" t="str">
        <f>VLOOKUP(D312, Lookups!B:D,3,FALSE)</f>
        <v>W06000013</v>
      </c>
      <c r="C312" s="3" t="s">
        <v>172</v>
      </c>
      <c r="D312" s="3" t="s">
        <v>53</v>
      </c>
      <c r="E312" s="3" t="s">
        <v>36</v>
      </c>
      <c r="F312" s="4" t="s">
        <v>31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/>
      <c r="AG312" s="6"/>
    </row>
    <row r="313" spans="1:33">
      <c r="A313" t="str">
        <f t="shared" si="5"/>
        <v>NCW06000013Mig_InternalOut</v>
      </c>
      <c r="B313" t="str">
        <f>VLOOKUP(D313, Lookups!B:D,3,FALSE)</f>
        <v>W06000013</v>
      </c>
      <c r="C313" s="3" t="s">
        <v>172</v>
      </c>
      <c r="D313" s="3" t="s">
        <v>53</v>
      </c>
      <c r="E313" s="3" t="s">
        <v>37</v>
      </c>
      <c r="F313" s="4" t="s">
        <v>31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/>
      <c r="AG313" s="6"/>
    </row>
    <row r="314" spans="1:33">
      <c r="A314" t="str">
        <f t="shared" si="5"/>
        <v>NCW06000013Mig_OverseasIn</v>
      </c>
      <c r="B314" t="str">
        <f>VLOOKUP(D314, Lookups!B:D,3,FALSE)</f>
        <v>W06000013</v>
      </c>
      <c r="C314" s="3" t="s">
        <v>172</v>
      </c>
      <c r="D314" s="3" t="s">
        <v>53</v>
      </c>
      <c r="E314" s="3" t="s">
        <v>38</v>
      </c>
      <c r="F314" s="4" t="s">
        <v>31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/>
      <c r="AG314" s="6"/>
    </row>
    <row r="315" spans="1:33">
      <c r="A315" t="str">
        <f t="shared" si="5"/>
        <v>NCW06000013Mig_OverseasOut</v>
      </c>
      <c r="B315" t="str">
        <f>VLOOKUP(D315, Lookups!B:D,3,FALSE)</f>
        <v>W06000013</v>
      </c>
      <c r="C315" s="3" t="s">
        <v>172</v>
      </c>
      <c r="D315" s="3" t="s">
        <v>53</v>
      </c>
      <c r="E315" s="3" t="s">
        <v>39</v>
      </c>
      <c r="F315" s="4" t="s">
        <v>31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/>
      <c r="AG315" s="6"/>
    </row>
    <row r="316" spans="1:33">
      <c r="A316" t="str">
        <f t="shared" si="5"/>
        <v>NCW06000013Constraint</v>
      </c>
      <c r="B316" t="str">
        <f>VLOOKUP(D316, Lookups!B:D,3,FALSE)</f>
        <v>W06000013</v>
      </c>
      <c r="C316" s="3" t="s">
        <v>172</v>
      </c>
      <c r="D316" s="3" t="s">
        <v>53</v>
      </c>
      <c r="E316" s="3" t="s">
        <v>40</v>
      </c>
      <c r="F316" s="4" t="s">
        <v>31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6"/>
    </row>
    <row r="317" spans="1:33">
      <c r="A317" t="str">
        <f t="shared" si="5"/>
        <v>NCW06000014StartPop</v>
      </c>
      <c r="B317" t="str">
        <f>VLOOKUP(D317, Lookups!B:D,3,FALSE)</f>
        <v>W06000014</v>
      </c>
      <c r="C317" s="3" t="s">
        <v>172</v>
      </c>
      <c r="D317" s="3" t="s">
        <v>54</v>
      </c>
      <c r="E317" s="3" t="s">
        <v>30</v>
      </c>
      <c r="F317" s="4" t="s">
        <v>31</v>
      </c>
      <c r="G317" s="5">
        <v>127685</v>
      </c>
      <c r="H317" s="5">
        <v>127767.39935926534</v>
      </c>
      <c r="I317" s="5">
        <v>127855.27114677313</v>
      </c>
      <c r="J317" s="5">
        <v>127947.50537632112</v>
      </c>
      <c r="K317" s="5">
        <v>128046.99581506722</v>
      </c>
      <c r="L317" s="5">
        <v>128153.07181899683</v>
      </c>
      <c r="M317" s="5">
        <v>128264.89338904621</v>
      </c>
      <c r="N317" s="5">
        <v>128381.73487462514</v>
      </c>
      <c r="O317" s="5">
        <v>128506.68914104898</v>
      </c>
      <c r="P317" s="5">
        <v>128635.56103781569</v>
      </c>
      <c r="Q317" s="5">
        <v>128766.18964216167</v>
      </c>
      <c r="R317" s="5">
        <v>128899.83428060074</v>
      </c>
      <c r="S317" s="5">
        <v>129032.72711958416</v>
      </c>
      <c r="T317" s="5">
        <v>129162.29977069524</v>
      </c>
      <c r="U317" s="5">
        <v>129286.5325958083</v>
      </c>
      <c r="V317" s="5">
        <v>129402.72544075832</v>
      </c>
      <c r="W317" s="5">
        <v>129510.06457193966</v>
      </c>
      <c r="X317" s="5">
        <v>129605.76578878639</v>
      </c>
      <c r="Y317" s="5">
        <v>129686.69329944201</v>
      </c>
      <c r="Z317" s="5">
        <v>129749.7947611218</v>
      </c>
      <c r="AA317" s="5">
        <v>129790.89806137007</v>
      </c>
      <c r="AB317" s="5">
        <v>129810.65676799533</v>
      </c>
      <c r="AC317" s="5">
        <v>129808.0237029743</v>
      </c>
      <c r="AD317" s="5">
        <v>129782.07419496083</v>
      </c>
      <c r="AE317" s="5">
        <v>129733.67193455748</v>
      </c>
      <c r="AF317" s="5">
        <v>129666.67620069036</v>
      </c>
      <c r="AG317" s="6"/>
    </row>
    <row r="318" spans="1:33">
      <c r="A318" t="str">
        <f t="shared" si="5"/>
        <v>NCW06000014Births</v>
      </c>
      <c r="B318" t="str">
        <f>VLOOKUP(D318, Lookups!B:D,3,FALSE)</f>
        <v>W06000014</v>
      </c>
      <c r="C318" s="3" t="s">
        <v>172</v>
      </c>
      <c r="D318" s="3" t="s">
        <v>54</v>
      </c>
      <c r="E318" s="3" t="s">
        <v>34</v>
      </c>
      <c r="F318" s="4" t="s">
        <v>32</v>
      </c>
      <c r="G318" s="5">
        <v>668.29812657093476</v>
      </c>
      <c r="H318" s="5">
        <v>665.4558797030935</v>
      </c>
      <c r="I318" s="5">
        <v>667.64359298549618</v>
      </c>
      <c r="J318" s="5">
        <v>671.76818895067163</v>
      </c>
      <c r="K318" s="5">
        <v>677.40246007000621</v>
      </c>
      <c r="L318" s="5">
        <v>682.70462242812482</v>
      </c>
      <c r="M318" s="5">
        <v>687.88932450197046</v>
      </c>
      <c r="N318" s="5">
        <v>695.03592974474725</v>
      </c>
      <c r="O318" s="5">
        <v>701.56257928730633</v>
      </c>
      <c r="P318" s="5">
        <v>706.6657639106312</v>
      </c>
      <c r="Q318" s="5">
        <v>711.7752812950273</v>
      </c>
      <c r="R318" s="5">
        <v>716.98711173037009</v>
      </c>
      <c r="S318" s="5">
        <v>722.68881151500955</v>
      </c>
      <c r="T318" s="5">
        <v>728.26175701086936</v>
      </c>
      <c r="U318" s="5">
        <v>732.21164606508501</v>
      </c>
      <c r="V318" s="5">
        <v>734.78368290558831</v>
      </c>
      <c r="W318" s="5">
        <v>737.34994780120974</v>
      </c>
      <c r="X318" s="5">
        <v>739.02109618374027</v>
      </c>
      <c r="Y318" s="5">
        <v>738.53446504865417</v>
      </c>
      <c r="Z318" s="5">
        <v>736.17543698552458</v>
      </c>
      <c r="AA318" s="5">
        <v>732.76806242562225</v>
      </c>
      <c r="AB318" s="5">
        <v>728.98027698279759</v>
      </c>
      <c r="AC318" s="5">
        <v>725.87200408179933</v>
      </c>
      <c r="AD318" s="5">
        <v>722.65921876949858</v>
      </c>
      <c r="AE318" s="5">
        <v>718.97216061654933</v>
      </c>
      <c r="AF318" s="5"/>
      <c r="AG318" s="6"/>
    </row>
    <row r="319" spans="1:33">
      <c r="A319" t="str">
        <f t="shared" si="5"/>
        <v>NCW06000014Births</v>
      </c>
      <c r="B319" t="str">
        <f>VLOOKUP(D319, Lookups!B:D,3,FALSE)</f>
        <v>W06000014</v>
      </c>
      <c r="C319" s="3" t="s">
        <v>172</v>
      </c>
      <c r="D319" s="3" t="s">
        <v>54</v>
      </c>
      <c r="E319" s="3" t="s">
        <v>34</v>
      </c>
      <c r="F319" s="4" t="s">
        <v>33</v>
      </c>
      <c r="G319" s="5">
        <v>636.47443588489227</v>
      </c>
      <c r="H319" s="5">
        <v>633.76753397999391</v>
      </c>
      <c r="I319" s="5">
        <v>635.85107053641025</v>
      </c>
      <c r="J319" s="5">
        <v>639.77925735276142</v>
      </c>
      <c r="K319" s="5">
        <v>645.14523009714321</v>
      </c>
      <c r="L319" s="5">
        <v>650.19490876850102</v>
      </c>
      <c r="M319" s="5">
        <v>655.13272049724878</v>
      </c>
      <c r="N319" s="5">
        <v>661.93901152147714</v>
      </c>
      <c r="O319" s="5">
        <v>668.15486851801438</v>
      </c>
      <c r="P319" s="5">
        <v>673.01504457598571</v>
      </c>
      <c r="Q319" s="5">
        <v>677.8812518352579</v>
      </c>
      <c r="R319" s="5">
        <v>682.84490009996762</v>
      </c>
      <c r="S319" s="5">
        <v>688.27509062381932</v>
      </c>
      <c r="T319" s="5">
        <v>693.58265800979234</v>
      </c>
      <c r="U319" s="5">
        <v>697.34445728415108</v>
      </c>
      <c r="V319" s="5">
        <v>699.79401629389133</v>
      </c>
      <c r="W319" s="5">
        <v>702.23807821301216</v>
      </c>
      <c r="X319" s="5">
        <v>703.82964817522156</v>
      </c>
      <c r="Y319" s="5">
        <v>703.36618992975684</v>
      </c>
      <c r="Z319" s="5">
        <v>701.11949643172011</v>
      </c>
      <c r="AA319" s="5">
        <v>697.87437765218669</v>
      </c>
      <c r="AB319" s="5">
        <v>694.26696277681538</v>
      </c>
      <c r="AC319" s="5">
        <v>691.30670273330725</v>
      </c>
      <c r="AD319" s="5">
        <v>688.24690705535431</v>
      </c>
      <c r="AE319" s="5">
        <v>684.73542293671062</v>
      </c>
      <c r="AF319" s="5"/>
      <c r="AG319" s="6"/>
    </row>
    <row r="320" spans="1:33">
      <c r="A320" t="str">
        <f t="shared" si="5"/>
        <v>NCW06000014Deaths</v>
      </c>
      <c r="B320" t="str">
        <f>VLOOKUP(D320, Lookups!B:D,3,FALSE)</f>
        <v>W06000014</v>
      </c>
      <c r="C320" s="3" t="s">
        <v>172</v>
      </c>
      <c r="D320" s="3" t="s">
        <v>54</v>
      </c>
      <c r="E320" s="3" t="s">
        <v>35</v>
      </c>
      <c r="F320" s="4" t="s">
        <v>31</v>
      </c>
      <c r="G320" s="5">
        <v>1222.3732031904535</v>
      </c>
      <c r="H320" s="5">
        <v>1211.3516261752948</v>
      </c>
      <c r="I320" s="5">
        <v>1211.2604339739291</v>
      </c>
      <c r="J320" s="5">
        <v>1212.057007557371</v>
      </c>
      <c r="K320" s="5">
        <v>1216.4716862375178</v>
      </c>
      <c r="L320" s="5">
        <v>1221.0779611471958</v>
      </c>
      <c r="M320" s="5">
        <v>1226.1805594203611</v>
      </c>
      <c r="N320" s="5">
        <v>1232.0206748423714</v>
      </c>
      <c r="O320" s="5">
        <v>1240.8455510386414</v>
      </c>
      <c r="P320" s="5">
        <v>1249.0522041405677</v>
      </c>
      <c r="Q320" s="5">
        <v>1256.0118946912062</v>
      </c>
      <c r="R320" s="5">
        <v>1266.9391728469532</v>
      </c>
      <c r="S320" s="5">
        <v>1281.3912510277664</v>
      </c>
      <c r="T320" s="5">
        <v>1297.6115899075976</v>
      </c>
      <c r="U320" s="5">
        <v>1313.3632583991373</v>
      </c>
      <c r="V320" s="5">
        <v>1327.2385680182092</v>
      </c>
      <c r="W320" s="5">
        <v>1343.8868091673928</v>
      </c>
      <c r="X320" s="5">
        <v>1361.9232337034584</v>
      </c>
      <c r="Y320" s="5">
        <v>1378.7991932986804</v>
      </c>
      <c r="Z320" s="5">
        <v>1396.1916331689313</v>
      </c>
      <c r="AA320" s="5">
        <v>1410.8837334524328</v>
      </c>
      <c r="AB320" s="5">
        <v>1425.8803047807867</v>
      </c>
      <c r="AC320" s="5">
        <v>1443.1282148285904</v>
      </c>
      <c r="AD320" s="5">
        <v>1459.3083862281298</v>
      </c>
      <c r="AE320" s="5">
        <v>1470.7033174204751</v>
      </c>
      <c r="AF320" s="5"/>
      <c r="AG320" s="6"/>
    </row>
    <row r="321" spans="1:33">
      <c r="A321" t="str">
        <f t="shared" si="5"/>
        <v>NCW06000014Mig_InternalIN</v>
      </c>
      <c r="B321" t="str">
        <f>VLOOKUP(D321, Lookups!B:D,3,FALSE)</f>
        <v>W06000014</v>
      </c>
      <c r="C321" s="3" t="s">
        <v>172</v>
      </c>
      <c r="D321" s="3" t="s">
        <v>54</v>
      </c>
      <c r="E321" s="3" t="s">
        <v>36</v>
      </c>
      <c r="F321" s="4" t="s">
        <v>31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/>
      <c r="AG321" s="6"/>
    </row>
    <row r="322" spans="1:33">
      <c r="A322" t="str">
        <f t="shared" si="5"/>
        <v>NCW06000014Mig_InternalOut</v>
      </c>
      <c r="B322" t="str">
        <f>VLOOKUP(D322, Lookups!B:D,3,FALSE)</f>
        <v>W06000014</v>
      </c>
      <c r="C322" s="3" t="s">
        <v>172</v>
      </c>
      <c r="D322" s="3" t="s">
        <v>54</v>
      </c>
      <c r="E322" s="3" t="s">
        <v>37</v>
      </c>
      <c r="F322" s="4" t="s">
        <v>31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/>
      <c r="AG322" s="6"/>
    </row>
    <row r="323" spans="1:33">
      <c r="A323" t="str">
        <f t="shared" si="5"/>
        <v>NCW06000014Mig_OverseasIn</v>
      </c>
      <c r="B323" t="str">
        <f>VLOOKUP(D323, Lookups!B:D,3,FALSE)</f>
        <v>W06000014</v>
      </c>
      <c r="C323" s="3" t="s">
        <v>172</v>
      </c>
      <c r="D323" s="3" t="s">
        <v>54</v>
      </c>
      <c r="E323" s="3" t="s">
        <v>38</v>
      </c>
      <c r="F323" s="4" t="s">
        <v>31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/>
      <c r="AG323" s="6"/>
    </row>
    <row r="324" spans="1:33">
      <c r="A324" t="str">
        <f t="shared" si="5"/>
        <v>NCW06000014Mig_OverseasOut</v>
      </c>
      <c r="B324" t="str">
        <f>VLOOKUP(D324, Lookups!B:D,3,FALSE)</f>
        <v>W06000014</v>
      </c>
      <c r="C324" s="3" t="s">
        <v>172</v>
      </c>
      <c r="D324" s="3" t="s">
        <v>54</v>
      </c>
      <c r="E324" s="3" t="s">
        <v>39</v>
      </c>
      <c r="F324" s="4" t="s">
        <v>31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/>
      <c r="AG324" s="6"/>
    </row>
    <row r="325" spans="1:33">
      <c r="A325" t="str">
        <f t="shared" si="5"/>
        <v>NCW06000014Constraint</v>
      </c>
      <c r="B325" t="str">
        <f>VLOOKUP(D325, Lookups!B:D,3,FALSE)</f>
        <v>W06000014</v>
      </c>
      <c r="C325" s="3" t="s">
        <v>172</v>
      </c>
      <c r="D325" s="3" t="s">
        <v>54</v>
      </c>
      <c r="E325" s="3" t="s">
        <v>40</v>
      </c>
      <c r="F325" s="4" t="s">
        <v>31</v>
      </c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6"/>
    </row>
    <row r="326" spans="1:33">
      <c r="A326" t="str">
        <f t="shared" si="5"/>
        <v>NCW06000016StartPop</v>
      </c>
      <c r="B326" t="str">
        <f>VLOOKUP(D326, Lookups!B:D,3,FALSE)</f>
        <v>W06000016</v>
      </c>
      <c r="C326" s="3" t="s">
        <v>172</v>
      </c>
      <c r="D326" s="3" t="s">
        <v>55</v>
      </c>
      <c r="E326" s="3" t="s">
        <v>30</v>
      </c>
      <c r="F326" s="4" t="s">
        <v>31</v>
      </c>
      <c r="G326" s="5">
        <v>236888</v>
      </c>
      <c r="H326" s="5">
        <v>237165.8869109902</v>
      </c>
      <c r="I326" s="5">
        <v>237470.62019352659</v>
      </c>
      <c r="J326" s="5">
        <v>237794.28109233076</v>
      </c>
      <c r="K326" s="5">
        <v>238131.41270501126</v>
      </c>
      <c r="L326" s="5">
        <v>238477.49594056988</v>
      </c>
      <c r="M326" s="5">
        <v>238832.17613612706</v>
      </c>
      <c r="N326" s="5">
        <v>239187.72867973155</v>
      </c>
      <c r="O326" s="5">
        <v>239540.69272968805</v>
      </c>
      <c r="P326" s="5">
        <v>239878.92494891089</v>
      </c>
      <c r="Q326" s="5">
        <v>240187.16579192618</v>
      </c>
      <c r="R326" s="5">
        <v>240460.775726372</v>
      </c>
      <c r="S326" s="5">
        <v>240692.75518234674</v>
      </c>
      <c r="T326" s="5">
        <v>240882.73935539994</v>
      </c>
      <c r="U326" s="5">
        <v>241036.42392673963</v>
      </c>
      <c r="V326" s="5">
        <v>241154.48138700268</v>
      </c>
      <c r="W326" s="5">
        <v>241240.43589033975</v>
      </c>
      <c r="X326" s="5">
        <v>241297.11390776691</v>
      </c>
      <c r="Y326" s="5">
        <v>241327.08909656573</v>
      </c>
      <c r="Z326" s="5">
        <v>241331.95955921893</v>
      </c>
      <c r="AA326" s="5">
        <v>241317.62882032603</v>
      </c>
      <c r="AB326" s="5">
        <v>241285.24086641194</v>
      </c>
      <c r="AC326" s="5">
        <v>241229.02840864213</v>
      </c>
      <c r="AD326" s="5">
        <v>241153.18499865889</v>
      </c>
      <c r="AE326" s="5">
        <v>241063.34258432564</v>
      </c>
      <c r="AF326" s="5">
        <v>240962.11691889382</v>
      </c>
      <c r="AG326" s="6"/>
    </row>
    <row r="327" spans="1:33">
      <c r="A327" t="str">
        <f t="shared" si="5"/>
        <v>NCW06000016Births</v>
      </c>
      <c r="B327" t="str">
        <f>VLOOKUP(D327, Lookups!B:D,3,FALSE)</f>
        <v>W06000016</v>
      </c>
      <c r="C327" s="3" t="s">
        <v>172</v>
      </c>
      <c r="D327" s="3" t="s">
        <v>55</v>
      </c>
      <c r="E327" s="3" t="s">
        <v>34</v>
      </c>
      <c r="F327" s="4" t="s">
        <v>32</v>
      </c>
      <c r="G327" s="5">
        <v>1431.5609283886986</v>
      </c>
      <c r="H327" s="5">
        <v>1427.7544628576541</v>
      </c>
      <c r="I327" s="5">
        <v>1428.8788768570862</v>
      </c>
      <c r="J327" s="5">
        <v>1427.3620846258957</v>
      </c>
      <c r="K327" s="5">
        <v>1427.2950021075449</v>
      </c>
      <c r="L327" s="5">
        <v>1428.4031102339763</v>
      </c>
      <c r="M327" s="5">
        <v>1427.3363215308264</v>
      </c>
      <c r="N327" s="5">
        <v>1426.8404796105624</v>
      </c>
      <c r="O327" s="5">
        <v>1421.4789669893976</v>
      </c>
      <c r="P327" s="5">
        <v>1410.4627116005072</v>
      </c>
      <c r="Q327" s="5">
        <v>1398.0015741300272</v>
      </c>
      <c r="R327" s="5">
        <v>1383.9945197334077</v>
      </c>
      <c r="S327" s="5">
        <v>1369.6271995453264</v>
      </c>
      <c r="T327" s="5">
        <v>1358.2525712820063</v>
      </c>
      <c r="U327" s="5">
        <v>1349.3909035340689</v>
      </c>
      <c r="V327" s="5">
        <v>1341.3607149128184</v>
      </c>
      <c r="W327" s="5">
        <v>1336.5025602402097</v>
      </c>
      <c r="X327" s="5">
        <v>1333.3415677877506</v>
      </c>
      <c r="Y327" s="5">
        <v>1331.0427587724323</v>
      </c>
      <c r="Z327" s="5">
        <v>1330.2157567194693</v>
      </c>
      <c r="AA327" s="5">
        <v>1330.6513768853461</v>
      </c>
      <c r="AB327" s="5">
        <v>1331.5005544916471</v>
      </c>
      <c r="AC327" s="5">
        <v>1333.1051101214052</v>
      </c>
      <c r="AD327" s="5">
        <v>1335.0897199373958</v>
      </c>
      <c r="AE327" s="5">
        <v>1336.3898886159825</v>
      </c>
      <c r="AF327" s="5"/>
      <c r="AG327" s="6"/>
    </row>
    <row r="328" spans="1:33">
      <c r="A328" t="str">
        <f t="shared" si="5"/>
        <v>NCW06000016Births</v>
      </c>
      <c r="B328" t="str">
        <f>VLOOKUP(D328, Lookups!B:D,3,FALSE)</f>
        <v>W06000016</v>
      </c>
      <c r="C328" s="3" t="s">
        <v>172</v>
      </c>
      <c r="D328" s="3" t="s">
        <v>55</v>
      </c>
      <c r="E328" s="3" t="s">
        <v>34</v>
      </c>
      <c r="F328" s="4" t="s">
        <v>33</v>
      </c>
      <c r="G328" s="5">
        <v>1363.3914238338623</v>
      </c>
      <c r="H328" s="5">
        <v>1359.7662183974535</v>
      </c>
      <c r="I328" s="5">
        <v>1360.8370889229504</v>
      </c>
      <c r="J328" s="5">
        <v>1359.392524826003</v>
      </c>
      <c r="K328" s="5">
        <v>1359.328636710314</v>
      </c>
      <c r="L328" s="5">
        <v>1360.3839778322304</v>
      </c>
      <c r="M328" s="5">
        <v>1359.3679885438423</v>
      </c>
      <c r="N328" s="5">
        <v>1358.8957581216096</v>
      </c>
      <c r="O328" s="5">
        <v>1353.7895553875765</v>
      </c>
      <c r="P328" s="5">
        <v>1343.2978831002629</v>
      </c>
      <c r="Q328" s="5">
        <v>1331.4301325759525</v>
      </c>
      <c r="R328" s="5">
        <v>1318.0900801486903</v>
      </c>
      <c r="S328" s="5">
        <v>1304.4069174278743</v>
      </c>
      <c r="T328" s="5">
        <v>1293.5739376252163</v>
      </c>
      <c r="U328" s="5">
        <v>1285.1342536628981</v>
      </c>
      <c r="V328" s="5">
        <v>1277.4864546200006</v>
      </c>
      <c r="W328" s="5">
        <v>1272.8596404307168</v>
      </c>
      <c r="X328" s="5">
        <v>1269.8491712882424</v>
      </c>
      <c r="Y328" s="5">
        <v>1267.6598292669812</v>
      </c>
      <c r="Z328" s="5">
        <v>1266.8722082274967</v>
      </c>
      <c r="AA328" s="5">
        <v>1267.2870845952625</v>
      </c>
      <c r="AB328" s="5">
        <v>1268.0958252103378</v>
      </c>
      <c r="AC328" s="5">
        <v>1269.6239735002878</v>
      </c>
      <c r="AD328" s="5">
        <v>1271.5140781749269</v>
      </c>
      <c r="AE328" s="5">
        <v>1272.752334116934</v>
      </c>
      <c r="AF328" s="5"/>
      <c r="AG328" s="6"/>
    </row>
    <row r="329" spans="1:33">
      <c r="A329" t="str">
        <f t="shared" si="5"/>
        <v>NCW06000016Deaths</v>
      </c>
      <c r="B329" t="str">
        <f>VLOOKUP(D329, Lookups!B:D,3,FALSE)</f>
        <v>W06000016</v>
      </c>
      <c r="C329" s="3" t="s">
        <v>172</v>
      </c>
      <c r="D329" s="3" t="s">
        <v>55</v>
      </c>
      <c r="E329" s="3" t="s">
        <v>35</v>
      </c>
      <c r="F329" s="4" t="s">
        <v>31</v>
      </c>
      <c r="G329" s="5">
        <v>2517.065441232337</v>
      </c>
      <c r="H329" s="5">
        <v>2482.7873987187345</v>
      </c>
      <c r="I329" s="5">
        <v>2466.0550669758991</v>
      </c>
      <c r="J329" s="5">
        <v>2449.6229967713721</v>
      </c>
      <c r="K329" s="5">
        <v>2440.5404032591582</v>
      </c>
      <c r="L329" s="5">
        <v>2434.1068925090867</v>
      </c>
      <c r="M329" s="5">
        <v>2431.1517664701814</v>
      </c>
      <c r="N329" s="5">
        <v>2432.7721877755826</v>
      </c>
      <c r="O329" s="5">
        <v>2437.0363031543448</v>
      </c>
      <c r="P329" s="5">
        <v>2445.5197516854564</v>
      </c>
      <c r="Q329" s="5">
        <v>2455.8217722601321</v>
      </c>
      <c r="R329" s="5">
        <v>2470.1051439072144</v>
      </c>
      <c r="S329" s="5">
        <v>2484.0499439200762</v>
      </c>
      <c r="T329" s="5">
        <v>2498.1419375674982</v>
      </c>
      <c r="U329" s="5">
        <v>2516.4676969338602</v>
      </c>
      <c r="V329" s="5">
        <v>2532.8926661957785</v>
      </c>
      <c r="W329" s="5">
        <v>2552.6841832438363</v>
      </c>
      <c r="X329" s="5">
        <v>2573.2155502771393</v>
      </c>
      <c r="Y329" s="5">
        <v>2593.8321253861895</v>
      </c>
      <c r="Z329" s="5">
        <v>2611.4187038398873</v>
      </c>
      <c r="AA329" s="5">
        <v>2630.3264153947152</v>
      </c>
      <c r="AB329" s="5">
        <v>2655.8088374718727</v>
      </c>
      <c r="AC329" s="5">
        <v>2678.5724936049833</v>
      </c>
      <c r="AD329" s="5">
        <v>2696.4462124455299</v>
      </c>
      <c r="AE329" s="5">
        <v>2710.3678881647138</v>
      </c>
      <c r="AF329" s="5"/>
      <c r="AG329" s="6"/>
    </row>
    <row r="330" spans="1:33">
      <c r="A330" t="str">
        <f t="shared" si="5"/>
        <v>NCW06000016Mig_InternalIN</v>
      </c>
      <c r="B330" t="str">
        <f>VLOOKUP(D330, Lookups!B:D,3,FALSE)</f>
        <v>W06000016</v>
      </c>
      <c r="C330" s="3" t="s">
        <v>172</v>
      </c>
      <c r="D330" s="3" t="s">
        <v>55</v>
      </c>
      <c r="E330" s="3" t="s">
        <v>36</v>
      </c>
      <c r="F330" s="4" t="s">
        <v>31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/>
      <c r="AG330" s="6"/>
    </row>
    <row r="331" spans="1:33">
      <c r="A331" t="str">
        <f t="shared" si="5"/>
        <v>NCW06000016Mig_InternalOut</v>
      </c>
      <c r="B331" t="str">
        <f>VLOOKUP(D331, Lookups!B:D,3,FALSE)</f>
        <v>W06000016</v>
      </c>
      <c r="C331" s="3" t="s">
        <v>172</v>
      </c>
      <c r="D331" s="3" t="s">
        <v>55</v>
      </c>
      <c r="E331" s="3" t="s">
        <v>37</v>
      </c>
      <c r="F331" s="4" t="s">
        <v>31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/>
      <c r="AG331" s="6"/>
    </row>
    <row r="332" spans="1:33">
      <c r="A332" t="str">
        <f t="shared" si="5"/>
        <v>NCW06000016Mig_OverseasIn</v>
      </c>
      <c r="B332" t="str">
        <f>VLOOKUP(D332, Lookups!B:D,3,FALSE)</f>
        <v>W06000016</v>
      </c>
      <c r="C332" s="3" t="s">
        <v>172</v>
      </c>
      <c r="D332" s="3" t="s">
        <v>55</v>
      </c>
      <c r="E332" s="3" t="s">
        <v>38</v>
      </c>
      <c r="F332" s="4" t="s">
        <v>31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/>
      <c r="AG332" s="6"/>
    </row>
    <row r="333" spans="1:33">
      <c r="A333" t="str">
        <f t="shared" si="5"/>
        <v>NCW06000016Mig_OverseasOut</v>
      </c>
      <c r="B333" t="str">
        <f>VLOOKUP(D333, Lookups!B:D,3,FALSE)</f>
        <v>W06000016</v>
      </c>
      <c r="C333" s="3" t="s">
        <v>172</v>
      </c>
      <c r="D333" s="3" t="s">
        <v>55</v>
      </c>
      <c r="E333" s="3" t="s">
        <v>39</v>
      </c>
      <c r="F333" s="4" t="s">
        <v>31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/>
      <c r="AG333" s="6"/>
    </row>
    <row r="334" spans="1:33">
      <c r="A334" t="str">
        <f t="shared" si="5"/>
        <v>NCW06000016Constraint</v>
      </c>
      <c r="B334" t="str">
        <f>VLOOKUP(D334, Lookups!B:D,3,FALSE)</f>
        <v>W06000016</v>
      </c>
      <c r="C334" s="3" t="s">
        <v>172</v>
      </c>
      <c r="D334" s="3" t="s">
        <v>55</v>
      </c>
      <c r="E334" s="3" t="s">
        <v>40</v>
      </c>
      <c r="F334" s="4" t="s">
        <v>31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6"/>
    </row>
    <row r="335" spans="1:33">
      <c r="A335" t="str">
        <f t="shared" si="5"/>
        <v>NCW06000024StartPop</v>
      </c>
      <c r="B335" t="str">
        <f>VLOOKUP(D335, Lookups!B:D,3,FALSE)</f>
        <v>W06000024</v>
      </c>
      <c r="C335" s="3" t="s">
        <v>172</v>
      </c>
      <c r="D335" s="3" t="s">
        <v>56</v>
      </c>
      <c r="E335" s="3" t="s">
        <v>30</v>
      </c>
      <c r="F335" s="4" t="s">
        <v>31</v>
      </c>
      <c r="G335" s="5">
        <v>59065</v>
      </c>
      <c r="H335" s="5">
        <v>59150.88529682222</v>
      </c>
      <c r="I335" s="5">
        <v>59236.876552814283</v>
      </c>
      <c r="J335" s="5">
        <v>59325.208815187128</v>
      </c>
      <c r="K335" s="5">
        <v>59410.860320205684</v>
      </c>
      <c r="L335" s="5">
        <v>59492.341669572241</v>
      </c>
      <c r="M335" s="5">
        <v>59570.820666311723</v>
      </c>
      <c r="N335" s="5">
        <v>59642.013010282411</v>
      </c>
      <c r="O335" s="5">
        <v>59708.379909905743</v>
      </c>
      <c r="P335" s="5">
        <v>59767.481231104124</v>
      </c>
      <c r="Q335" s="5">
        <v>59818.035796606135</v>
      </c>
      <c r="R335" s="5">
        <v>59859.48864908424</v>
      </c>
      <c r="S335" s="5">
        <v>59889.313693690543</v>
      </c>
      <c r="T335" s="5">
        <v>59907.119495577601</v>
      </c>
      <c r="U335" s="5">
        <v>59917.856956509939</v>
      </c>
      <c r="V335" s="5">
        <v>59922.374010151434</v>
      </c>
      <c r="W335" s="5">
        <v>59918.697534693543</v>
      </c>
      <c r="X335" s="5">
        <v>59908.546986351022</v>
      </c>
      <c r="Y335" s="5">
        <v>59890.495536557697</v>
      </c>
      <c r="Z335" s="5">
        <v>59867.818753797037</v>
      </c>
      <c r="AA335" s="5">
        <v>59839.679156468759</v>
      </c>
      <c r="AB335" s="5">
        <v>59804.039453227146</v>
      </c>
      <c r="AC335" s="5">
        <v>59760.927307533035</v>
      </c>
      <c r="AD335" s="5">
        <v>59715.069410837365</v>
      </c>
      <c r="AE335" s="5">
        <v>59665.903069556785</v>
      </c>
      <c r="AF335" s="5">
        <v>59611.405622454156</v>
      </c>
      <c r="AG335" s="6"/>
    </row>
    <row r="336" spans="1:33">
      <c r="A336" t="str">
        <f t="shared" si="5"/>
        <v>NCW06000024Births</v>
      </c>
      <c r="B336" t="str">
        <f>VLOOKUP(D336, Lookups!B:D,3,FALSE)</f>
        <v>W06000024</v>
      </c>
      <c r="C336" s="3" t="s">
        <v>172</v>
      </c>
      <c r="D336" s="3" t="s">
        <v>56</v>
      </c>
      <c r="E336" s="3" t="s">
        <v>34</v>
      </c>
      <c r="F336" s="4" t="s">
        <v>32</v>
      </c>
      <c r="G336" s="5">
        <v>352.35297639949232</v>
      </c>
      <c r="H336" s="5">
        <v>349.67523557577215</v>
      </c>
      <c r="I336" s="5">
        <v>349.07233412173355</v>
      </c>
      <c r="J336" s="5">
        <v>347.17247901083226</v>
      </c>
      <c r="K336" s="5">
        <v>345.05021912256018</v>
      </c>
      <c r="L336" s="5">
        <v>343.1090514802234</v>
      </c>
      <c r="M336" s="5">
        <v>340.44114045143226</v>
      </c>
      <c r="N336" s="5">
        <v>338.71794445681326</v>
      </c>
      <c r="O336" s="5">
        <v>336.06191427001789</v>
      </c>
      <c r="P336" s="5">
        <v>332.03488011940738</v>
      </c>
      <c r="Q336" s="5">
        <v>329.04518329569851</v>
      </c>
      <c r="R336" s="5">
        <v>325.34195142869396</v>
      </c>
      <c r="S336" s="5">
        <v>321.4179711876244</v>
      </c>
      <c r="T336" s="5">
        <v>319.74003773540289</v>
      </c>
      <c r="U336" s="5">
        <v>318.34350027649361</v>
      </c>
      <c r="V336" s="5">
        <v>317.02645139366518</v>
      </c>
      <c r="W336" s="5">
        <v>316.63830989461474</v>
      </c>
      <c r="X336" s="5">
        <v>315.79749082302624</v>
      </c>
      <c r="Y336" s="5">
        <v>315.32529156594256</v>
      </c>
      <c r="Z336" s="5">
        <v>315.5406803511213</v>
      </c>
      <c r="AA336" s="5">
        <v>314.93424505001434</v>
      </c>
      <c r="AB336" s="5">
        <v>314.38025349350232</v>
      </c>
      <c r="AC336" s="5">
        <v>315.02895046735102</v>
      </c>
      <c r="AD336" s="5">
        <v>315.42526900395251</v>
      </c>
      <c r="AE336" s="5">
        <v>315.1735966127203</v>
      </c>
      <c r="AF336" s="5"/>
      <c r="AG336" s="6"/>
    </row>
    <row r="337" spans="1:33">
      <c r="A337" t="str">
        <f t="shared" si="5"/>
        <v>NCW06000024Births</v>
      </c>
      <c r="B337" t="str">
        <f>VLOOKUP(D337, Lookups!B:D,3,FALSE)</f>
        <v>W06000024</v>
      </c>
      <c r="C337" s="3" t="s">
        <v>172</v>
      </c>
      <c r="D337" s="3" t="s">
        <v>56</v>
      </c>
      <c r="E337" s="3" t="s">
        <v>34</v>
      </c>
      <c r="F337" s="4" t="s">
        <v>33</v>
      </c>
      <c r="G337" s="5">
        <v>335.5742788580535</v>
      </c>
      <c r="H337" s="5">
        <v>333.02404938342045</v>
      </c>
      <c r="I337" s="5">
        <v>332.44985749570367</v>
      </c>
      <c r="J337" s="5">
        <v>330.6404715915736</v>
      </c>
      <c r="K337" s="5">
        <v>328.61927160389757</v>
      </c>
      <c r="L337" s="5">
        <v>326.77054042990233</v>
      </c>
      <c r="M337" s="5">
        <v>324.22967266516127</v>
      </c>
      <c r="N337" s="5">
        <v>322.58853354627456</v>
      </c>
      <c r="O337" s="5">
        <v>320.05898086967528</v>
      </c>
      <c r="P337" s="5">
        <v>316.22371007152049</v>
      </c>
      <c r="Q337" s="5">
        <v>313.37637963068767</v>
      </c>
      <c r="R337" s="5">
        <v>309.84949197413152</v>
      </c>
      <c r="S337" s="5">
        <v>306.11236776106057</v>
      </c>
      <c r="T337" s="5">
        <v>304.51433582741618</v>
      </c>
      <c r="U337" s="5">
        <v>303.18430009035342</v>
      </c>
      <c r="V337" s="5">
        <v>301.92996776260588</v>
      </c>
      <c r="W337" s="5">
        <v>301.56030917487465</v>
      </c>
      <c r="X337" s="5">
        <v>300.75952906942018</v>
      </c>
      <c r="Y337" s="5">
        <v>300.30981547031172</v>
      </c>
      <c r="Z337" s="5">
        <v>300.51494765622101</v>
      </c>
      <c r="AA337" s="5">
        <v>299.93739019971099</v>
      </c>
      <c r="AB337" s="5">
        <v>299.40977916894951</v>
      </c>
      <c r="AC337" s="5">
        <v>300.0275858394682</v>
      </c>
      <c r="AD337" s="5">
        <v>300.40503208237237</v>
      </c>
      <c r="AE337" s="5">
        <v>300.16534407956561</v>
      </c>
      <c r="AF337" s="5"/>
      <c r="AG337" s="6"/>
    </row>
    <row r="338" spans="1:33">
      <c r="A338" t="str">
        <f t="shared" si="5"/>
        <v>NCW06000024Deaths</v>
      </c>
      <c r="B338" t="str">
        <f>VLOOKUP(D338, Lookups!B:D,3,FALSE)</f>
        <v>W06000024</v>
      </c>
      <c r="C338" s="3" t="s">
        <v>172</v>
      </c>
      <c r="D338" s="3" t="s">
        <v>56</v>
      </c>
      <c r="E338" s="3" t="s">
        <v>35</v>
      </c>
      <c r="F338" s="4" t="s">
        <v>31</v>
      </c>
      <c r="G338" s="5">
        <v>602.04195843532978</v>
      </c>
      <c r="H338" s="5">
        <v>596.70802896708938</v>
      </c>
      <c r="I338" s="5">
        <v>593.18992924459667</v>
      </c>
      <c r="J338" s="5">
        <v>592.16144558390329</v>
      </c>
      <c r="K338" s="5">
        <v>592.18814135988214</v>
      </c>
      <c r="L338" s="5">
        <v>591.40059517061536</v>
      </c>
      <c r="M338" s="5">
        <v>593.47846914592731</v>
      </c>
      <c r="N338" s="5">
        <v>594.93957837975529</v>
      </c>
      <c r="O338" s="5">
        <v>597.01957394131068</v>
      </c>
      <c r="P338" s="5">
        <v>597.70402468892871</v>
      </c>
      <c r="Q338" s="5">
        <v>600.96871044825537</v>
      </c>
      <c r="R338" s="5">
        <v>605.36639879656218</v>
      </c>
      <c r="S338" s="5">
        <v>609.72453706162901</v>
      </c>
      <c r="T338" s="5">
        <v>613.51691263043779</v>
      </c>
      <c r="U338" s="5">
        <v>617.0107467253581</v>
      </c>
      <c r="V338" s="5">
        <v>622.63289461413444</v>
      </c>
      <c r="W338" s="5">
        <v>628.34916741205006</v>
      </c>
      <c r="X338" s="5">
        <v>634.60846968577755</v>
      </c>
      <c r="Y338" s="5">
        <v>638.31188979691797</v>
      </c>
      <c r="Z338" s="5">
        <v>644.19522533563918</v>
      </c>
      <c r="AA338" s="5">
        <v>650.51133849131156</v>
      </c>
      <c r="AB338" s="5">
        <v>656.90217835657745</v>
      </c>
      <c r="AC338" s="5">
        <v>660.9144330025016</v>
      </c>
      <c r="AD338" s="5">
        <v>664.99664236683884</v>
      </c>
      <c r="AE338" s="5">
        <v>669.83638779492708</v>
      </c>
      <c r="AF338" s="5"/>
      <c r="AG338" s="6"/>
    </row>
    <row r="339" spans="1:33">
      <c r="A339" t="str">
        <f t="shared" si="5"/>
        <v>NCW06000024Mig_InternalIN</v>
      </c>
      <c r="B339" t="str">
        <f>VLOOKUP(D339, Lookups!B:D,3,FALSE)</f>
        <v>W06000024</v>
      </c>
      <c r="C339" s="3" t="s">
        <v>172</v>
      </c>
      <c r="D339" s="3" t="s">
        <v>56</v>
      </c>
      <c r="E339" s="3" t="s">
        <v>36</v>
      </c>
      <c r="F339" s="4" t="s">
        <v>31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/>
      <c r="AG339" s="6"/>
    </row>
    <row r="340" spans="1:33">
      <c r="A340" t="str">
        <f t="shared" si="5"/>
        <v>NCW06000024Mig_InternalOut</v>
      </c>
      <c r="B340" t="str">
        <f>VLOOKUP(D340, Lookups!B:D,3,FALSE)</f>
        <v>W06000024</v>
      </c>
      <c r="C340" s="3" t="s">
        <v>172</v>
      </c>
      <c r="D340" s="3" t="s">
        <v>56</v>
      </c>
      <c r="E340" s="3" t="s">
        <v>37</v>
      </c>
      <c r="F340" s="4" t="s">
        <v>31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/>
      <c r="AG340" s="6"/>
    </row>
    <row r="341" spans="1:33">
      <c r="A341" t="str">
        <f t="shared" si="5"/>
        <v>NCW06000024Mig_OverseasIn</v>
      </c>
      <c r="B341" t="str">
        <f>VLOOKUP(D341, Lookups!B:D,3,FALSE)</f>
        <v>W06000024</v>
      </c>
      <c r="C341" s="3" t="s">
        <v>172</v>
      </c>
      <c r="D341" s="3" t="s">
        <v>56</v>
      </c>
      <c r="E341" s="3" t="s">
        <v>38</v>
      </c>
      <c r="F341" s="4" t="s">
        <v>31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/>
      <c r="AG341" s="6"/>
    </row>
    <row r="342" spans="1:33">
      <c r="A342" t="str">
        <f t="shared" si="5"/>
        <v>NCW06000024Mig_OverseasOut</v>
      </c>
      <c r="B342" t="str">
        <f>VLOOKUP(D342, Lookups!B:D,3,FALSE)</f>
        <v>W06000024</v>
      </c>
      <c r="C342" s="3" t="s">
        <v>172</v>
      </c>
      <c r="D342" s="3" t="s">
        <v>56</v>
      </c>
      <c r="E342" s="3" t="s">
        <v>39</v>
      </c>
      <c r="F342" s="4" t="s">
        <v>31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/>
      <c r="AG342" s="6"/>
    </row>
    <row r="343" spans="1:33">
      <c r="A343" t="str">
        <f t="shared" si="5"/>
        <v>NCW06000024Constraint</v>
      </c>
      <c r="B343" t="str">
        <f>VLOOKUP(D343, Lookups!B:D,3,FALSE)</f>
        <v>W06000024</v>
      </c>
      <c r="C343" s="3" t="s">
        <v>172</v>
      </c>
      <c r="D343" s="3" t="s">
        <v>56</v>
      </c>
      <c r="E343" s="3" t="s">
        <v>40</v>
      </c>
      <c r="F343" s="4" t="s">
        <v>31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6"/>
    </row>
    <row r="344" spans="1:33">
      <c r="A344" t="str">
        <f t="shared" si="5"/>
        <v>NCW06000018StartPop</v>
      </c>
      <c r="B344" t="str">
        <f>VLOOKUP(D344, Lookups!B:D,3,FALSE)</f>
        <v>W06000018</v>
      </c>
      <c r="C344" s="3" t="s">
        <v>172</v>
      </c>
      <c r="D344" s="3" t="s">
        <v>57</v>
      </c>
      <c r="E344" s="3" t="s">
        <v>30</v>
      </c>
      <c r="F344" s="4" t="s">
        <v>31</v>
      </c>
      <c r="G344" s="5">
        <v>179941</v>
      </c>
      <c r="H344" s="5">
        <v>180310.086537881</v>
      </c>
      <c r="I344" s="5">
        <v>180680.64438210981</v>
      </c>
      <c r="J344" s="5">
        <v>181043.88911113734</v>
      </c>
      <c r="K344" s="5">
        <v>181401.22585798803</v>
      </c>
      <c r="L344" s="5">
        <v>181750.94151804611</v>
      </c>
      <c r="M344" s="5">
        <v>182087.43008835253</v>
      </c>
      <c r="N344" s="5">
        <v>182413.27818438871</v>
      </c>
      <c r="O344" s="5">
        <v>182729.51840476357</v>
      </c>
      <c r="P344" s="5">
        <v>183034.47720692042</v>
      </c>
      <c r="Q344" s="5">
        <v>183315.90663992101</v>
      </c>
      <c r="R344" s="5">
        <v>183572.54248601451</v>
      </c>
      <c r="S344" s="5">
        <v>183803.24242929497</v>
      </c>
      <c r="T344" s="5">
        <v>184010.21718370312</v>
      </c>
      <c r="U344" s="5">
        <v>184192.66620660707</v>
      </c>
      <c r="V344" s="5">
        <v>184349.08219821137</v>
      </c>
      <c r="W344" s="5">
        <v>184479.97854645998</v>
      </c>
      <c r="X344" s="5">
        <v>184591.45038501106</v>
      </c>
      <c r="Y344" s="5">
        <v>184685.49982395643</v>
      </c>
      <c r="Z344" s="5">
        <v>184761.34451065163</v>
      </c>
      <c r="AA344" s="5">
        <v>184816.54780024991</v>
      </c>
      <c r="AB344" s="5">
        <v>184850.61769937616</v>
      </c>
      <c r="AC344" s="5">
        <v>184861.59129876844</v>
      </c>
      <c r="AD344" s="5">
        <v>184852.89676975692</v>
      </c>
      <c r="AE344" s="5">
        <v>184826.82600475641</v>
      </c>
      <c r="AF344" s="5">
        <v>184785.88315660352</v>
      </c>
      <c r="AG344" s="6"/>
    </row>
    <row r="345" spans="1:33">
      <c r="A345" t="str">
        <f t="shared" si="5"/>
        <v>NCW06000018Births</v>
      </c>
      <c r="B345" t="str">
        <f>VLOOKUP(D345, Lookups!B:D,3,FALSE)</f>
        <v>W06000018</v>
      </c>
      <c r="C345" s="3" t="s">
        <v>172</v>
      </c>
      <c r="D345" s="3" t="s">
        <v>57</v>
      </c>
      <c r="E345" s="3" t="s">
        <v>34</v>
      </c>
      <c r="F345" s="4" t="s">
        <v>32</v>
      </c>
      <c r="G345" s="5">
        <v>1075.1108856069382</v>
      </c>
      <c r="H345" s="5">
        <v>1067.9975380061667</v>
      </c>
      <c r="I345" s="5">
        <v>1064.9950394072016</v>
      </c>
      <c r="J345" s="5">
        <v>1062.3464593933677</v>
      </c>
      <c r="K345" s="5">
        <v>1061.1339054928667</v>
      </c>
      <c r="L345" s="5">
        <v>1059.6543955228174</v>
      </c>
      <c r="M345" s="5">
        <v>1058.4402586817823</v>
      </c>
      <c r="N345" s="5">
        <v>1059.5035579150513</v>
      </c>
      <c r="O345" s="5">
        <v>1058.6890604744403</v>
      </c>
      <c r="P345" s="5">
        <v>1054.9682649342499</v>
      </c>
      <c r="Q345" s="5">
        <v>1050.1971754131084</v>
      </c>
      <c r="R345" s="5">
        <v>1045.7850835284025</v>
      </c>
      <c r="S345" s="5">
        <v>1042.3089941013254</v>
      </c>
      <c r="T345" s="5">
        <v>1039.1656475627046</v>
      </c>
      <c r="U345" s="5">
        <v>1036.5036187310595</v>
      </c>
      <c r="V345" s="5">
        <v>1035.0437371456092</v>
      </c>
      <c r="W345" s="5">
        <v>1035.3335977114202</v>
      </c>
      <c r="X345" s="5">
        <v>1036.5681806110431</v>
      </c>
      <c r="Y345" s="5">
        <v>1037.3729718209586</v>
      </c>
      <c r="Z345" s="5">
        <v>1037.1990521221705</v>
      </c>
      <c r="AA345" s="5">
        <v>1036.4227139784514</v>
      </c>
      <c r="AB345" s="5">
        <v>1035.2798856033387</v>
      </c>
      <c r="AC345" s="5">
        <v>1034.6453222125278</v>
      </c>
      <c r="AD345" s="5">
        <v>1033.9309490903966</v>
      </c>
      <c r="AE345" s="5">
        <v>1032.7624901293252</v>
      </c>
      <c r="AF345" s="5"/>
      <c r="AG345" s="6"/>
    </row>
    <row r="346" spans="1:33">
      <c r="A346" t="str">
        <f t="shared" si="5"/>
        <v>NCW06000018Births</v>
      </c>
      <c r="B346" t="str">
        <f>VLOOKUP(D346, Lookups!B:D,3,FALSE)</f>
        <v>W06000018</v>
      </c>
      <c r="C346" s="3" t="s">
        <v>172</v>
      </c>
      <c r="D346" s="3" t="s">
        <v>57</v>
      </c>
      <c r="E346" s="3" t="s">
        <v>34</v>
      </c>
      <c r="F346" s="4" t="s">
        <v>33</v>
      </c>
      <c r="G346" s="5">
        <v>1023.915176811066</v>
      </c>
      <c r="H346" s="5">
        <v>1017.140559733079</v>
      </c>
      <c r="I346" s="5">
        <v>1014.2810371247679</v>
      </c>
      <c r="J346" s="5">
        <v>1011.7585798513193</v>
      </c>
      <c r="K346" s="5">
        <v>1010.6037665589923</v>
      </c>
      <c r="L346" s="5">
        <v>1009.1947093790702</v>
      </c>
      <c r="M346" s="5">
        <v>1008.0383885242594</v>
      </c>
      <c r="N346" s="5">
        <v>1009.0510545078442</v>
      </c>
      <c r="O346" s="5">
        <v>1008.275342623535</v>
      </c>
      <c r="P346" s="5">
        <v>1004.7317276584041</v>
      </c>
      <c r="Q346" s="5">
        <v>1000.1878326648537</v>
      </c>
      <c r="R346" s="5">
        <v>995.98584019810937</v>
      </c>
      <c r="S346" s="5">
        <v>992.67527868488708</v>
      </c>
      <c r="T346" s="5">
        <v>989.68161517542183</v>
      </c>
      <c r="U346" s="5">
        <v>987.14634950346147</v>
      </c>
      <c r="V346" s="5">
        <v>985.75598602402749</v>
      </c>
      <c r="W346" s="5">
        <v>986.03204371860249</v>
      </c>
      <c r="X346" s="5">
        <v>987.20783701106984</v>
      </c>
      <c r="Y346" s="5">
        <v>987.97430486571477</v>
      </c>
      <c r="Z346" s="5">
        <v>987.80866704963523</v>
      </c>
      <c r="AA346" s="5">
        <v>987.06929735453366</v>
      </c>
      <c r="AB346" s="5">
        <v>985.98088932757219</v>
      </c>
      <c r="AC346" s="5">
        <v>985.3765432129544</v>
      </c>
      <c r="AD346" s="5">
        <v>984.69618782687417</v>
      </c>
      <c r="AE346" s="5">
        <v>983.58336971691131</v>
      </c>
      <c r="AF346" s="5"/>
      <c r="AG346" s="6"/>
    </row>
    <row r="347" spans="1:33">
      <c r="A347" t="str">
        <f t="shared" si="5"/>
        <v>NCW06000018Deaths</v>
      </c>
      <c r="B347" t="str">
        <f>VLOOKUP(D347, Lookups!B:D,3,FALSE)</f>
        <v>W06000018</v>
      </c>
      <c r="C347" s="3" t="s">
        <v>172</v>
      </c>
      <c r="D347" s="3" t="s">
        <v>57</v>
      </c>
      <c r="E347" s="3" t="s">
        <v>35</v>
      </c>
      <c r="F347" s="4" t="s">
        <v>31</v>
      </c>
      <c r="G347" s="5">
        <v>1729.9395245370406</v>
      </c>
      <c r="H347" s="5">
        <v>1714.580253510489</v>
      </c>
      <c r="I347" s="5">
        <v>1716.0313475043081</v>
      </c>
      <c r="J347" s="5">
        <v>1716.76829239414</v>
      </c>
      <c r="K347" s="5">
        <v>1722.02201199357</v>
      </c>
      <c r="L347" s="5">
        <v>1732.3605345956551</v>
      </c>
      <c r="M347" s="5">
        <v>1740.6305511698267</v>
      </c>
      <c r="N347" s="5">
        <v>1752.3143920480807</v>
      </c>
      <c r="O347" s="5">
        <v>1762.0056009410102</v>
      </c>
      <c r="P347" s="5">
        <v>1778.270559592178</v>
      </c>
      <c r="Q347" s="5">
        <v>1793.7491619843386</v>
      </c>
      <c r="R347" s="5">
        <v>1811.0709804460655</v>
      </c>
      <c r="S347" s="5">
        <v>1828.0095183780836</v>
      </c>
      <c r="T347" s="5">
        <v>1846.3982398341927</v>
      </c>
      <c r="U347" s="5">
        <v>1867.2339766301297</v>
      </c>
      <c r="V347" s="5">
        <v>1889.9033749210778</v>
      </c>
      <c r="W347" s="5">
        <v>1909.8938028789748</v>
      </c>
      <c r="X347" s="5">
        <v>1929.7265786768151</v>
      </c>
      <c r="Y347" s="5">
        <v>1949.5025899913931</v>
      </c>
      <c r="Z347" s="5">
        <v>1969.8044295734176</v>
      </c>
      <c r="AA347" s="5">
        <v>1989.4221122069362</v>
      </c>
      <c r="AB347" s="5">
        <v>2010.287175538605</v>
      </c>
      <c r="AC347" s="5">
        <v>2028.7163944370373</v>
      </c>
      <c r="AD347" s="5">
        <v>2044.6979019176449</v>
      </c>
      <c r="AE347" s="5">
        <v>2057.2887079992588</v>
      </c>
      <c r="AF347" s="5"/>
      <c r="AG347" s="6"/>
    </row>
    <row r="348" spans="1:33">
      <c r="A348" t="str">
        <f t="shared" si="5"/>
        <v>NCW06000018Mig_InternalIN</v>
      </c>
      <c r="B348" t="str">
        <f>VLOOKUP(D348, Lookups!B:D,3,FALSE)</f>
        <v>W06000018</v>
      </c>
      <c r="C348" s="3" t="s">
        <v>172</v>
      </c>
      <c r="D348" s="3" t="s">
        <v>57</v>
      </c>
      <c r="E348" s="3" t="s">
        <v>36</v>
      </c>
      <c r="F348" s="4" t="s">
        <v>31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/>
      <c r="AG348" s="6"/>
    </row>
    <row r="349" spans="1:33">
      <c r="A349" t="str">
        <f t="shared" si="5"/>
        <v>NCW06000018Mig_InternalOut</v>
      </c>
      <c r="B349" t="str">
        <f>VLOOKUP(D349, Lookups!B:D,3,FALSE)</f>
        <v>W06000018</v>
      </c>
      <c r="C349" s="3" t="s">
        <v>172</v>
      </c>
      <c r="D349" s="3" t="s">
        <v>57</v>
      </c>
      <c r="E349" s="3" t="s">
        <v>37</v>
      </c>
      <c r="F349" s="4" t="s">
        <v>31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/>
      <c r="AG349" s="6"/>
    </row>
    <row r="350" spans="1:33">
      <c r="A350" t="str">
        <f t="shared" si="5"/>
        <v>NCW06000018Mig_OverseasIn</v>
      </c>
      <c r="B350" t="str">
        <f>VLOOKUP(D350, Lookups!B:D,3,FALSE)</f>
        <v>W06000018</v>
      </c>
      <c r="C350" s="3" t="s">
        <v>172</v>
      </c>
      <c r="D350" s="3" t="s">
        <v>57</v>
      </c>
      <c r="E350" s="3" t="s">
        <v>38</v>
      </c>
      <c r="F350" s="4" t="s">
        <v>31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/>
      <c r="AG350" s="6"/>
    </row>
    <row r="351" spans="1:33">
      <c r="A351" t="str">
        <f t="shared" si="5"/>
        <v>NCW06000018Mig_OverseasOut</v>
      </c>
      <c r="B351" t="str">
        <f>VLOOKUP(D351, Lookups!B:D,3,FALSE)</f>
        <v>W06000018</v>
      </c>
      <c r="C351" s="3" t="s">
        <v>172</v>
      </c>
      <c r="D351" s="3" t="s">
        <v>57</v>
      </c>
      <c r="E351" s="3" t="s">
        <v>39</v>
      </c>
      <c r="F351" s="4" t="s">
        <v>31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/>
      <c r="AG351" s="6"/>
    </row>
    <row r="352" spans="1:33">
      <c r="A352" t="str">
        <f t="shared" si="5"/>
        <v>NCW06000018Constraint</v>
      </c>
      <c r="B352" t="str">
        <f>VLOOKUP(D352, Lookups!B:D,3,FALSE)</f>
        <v>W06000018</v>
      </c>
      <c r="C352" s="3" t="s">
        <v>172</v>
      </c>
      <c r="D352" s="3" t="s">
        <v>57</v>
      </c>
      <c r="E352" s="3" t="s">
        <v>40</v>
      </c>
      <c r="F352" s="4" t="s">
        <v>31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6"/>
    </row>
    <row r="353" spans="1:33">
      <c r="A353" t="str">
        <f t="shared" si="5"/>
        <v>NCW06000019StartPop</v>
      </c>
      <c r="B353" t="str">
        <f>VLOOKUP(D353, Lookups!B:D,3,FALSE)</f>
        <v>W06000019</v>
      </c>
      <c r="C353" s="3" t="s">
        <v>172</v>
      </c>
      <c r="D353" s="3" t="s">
        <v>58</v>
      </c>
      <c r="E353" s="3" t="s">
        <v>30</v>
      </c>
      <c r="F353" s="4" t="s">
        <v>31</v>
      </c>
      <c r="G353" s="5">
        <v>69674</v>
      </c>
      <c r="H353" s="5">
        <v>69721.046822619464</v>
      </c>
      <c r="I353" s="5">
        <v>69772.140736271453</v>
      </c>
      <c r="J353" s="5">
        <v>69827.679783868502</v>
      </c>
      <c r="K353" s="5">
        <v>69883.078266996628</v>
      </c>
      <c r="L353" s="5">
        <v>69939.232086534728</v>
      </c>
      <c r="M353" s="5">
        <v>69994.514282966891</v>
      </c>
      <c r="N353" s="5">
        <v>70050.142428589956</v>
      </c>
      <c r="O353" s="5">
        <v>70100.113714236664</v>
      </c>
      <c r="P353" s="5">
        <v>70144.033343436909</v>
      </c>
      <c r="Q353" s="5">
        <v>70177.230562455239</v>
      </c>
      <c r="R353" s="5">
        <v>70198.8761410429</v>
      </c>
      <c r="S353" s="5">
        <v>70207.883409864735</v>
      </c>
      <c r="T353" s="5">
        <v>70202.603602292875</v>
      </c>
      <c r="U353" s="5">
        <v>70186.358814378167</v>
      </c>
      <c r="V353" s="5">
        <v>70157.447921660889</v>
      </c>
      <c r="W353" s="5">
        <v>70117.566102564131</v>
      </c>
      <c r="X353" s="5">
        <v>70065.483713618101</v>
      </c>
      <c r="Y353" s="5">
        <v>70003.655310069764</v>
      </c>
      <c r="Z353" s="5">
        <v>69933.135419892089</v>
      </c>
      <c r="AA353" s="5">
        <v>69854.995662484216</v>
      </c>
      <c r="AB353" s="5">
        <v>69773.320765006443</v>
      </c>
      <c r="AC353" s="5">
        <v>69686.810282768522</v>
      </c>
      <c r="AD353" s="5">
        <v>69596.229311456889</v>
      </c>
      <c r="AE353" s="5">
        <v>69502.014109771219</v>
      </c>
      <c r="AF353" s="5">
        <v>69404.468551107289</v>
      </c>
      <c r="AG353" s="6"/>
    </row>
    <row r="354" spans="1:33">
      <c r="A354" t="str">
        <f t="shared" si="5"/>
        <v>NCW06000019Births</v>
      </c>
      <c r="B354" t="str">
        <f>VLOOKUP(D354, Lookups!B:D,3,FALSE)</f>
        <v>W06000019</v>
      </c>
      <c r="C354" s="3" t="s">
        <v>172</v>
      </c>
      <c r="D354" s="3" t="s">
        <v>58</v>
      </c>
      <c r="E354" s="3" t="s">
        <v>34</v>
      </c>
      <c r="F354" s="4" t="s">
        <v>32</v>
      </c>
      <c r="G354" s="5">
        <v>408.66552686744126</v>
      </c>
      <c r="H354" s="5">
        <v>407.53200396949569</v>
      </c>
      <c r="I354" s="5">
        <v>407.62235451503534</v>
      </c>
      <c r="J354" s="5">
        <v>407.27666763957745</v>
      </c>
      <c r="K354" s="5">
        <v>406.92200782816997</v>
      </c>
      <c r="L354" s="5">
        <v>406.55622840156684</v>
      </c>
      <c r="M354" s="5">
        <v>405.69493919367841</v>
      </c>
      <c r="N354" s="5">
        <v>404.47935382585484</v>
      </c>
      <c r="O354" s="5">
        <v>401.83965363997424</v>
      </c>
      <c r="P354" s="5">
        <v>397.71707364732265</v>
      </c>
      <c r="Q354" s="5">
        <v>393.29238443633608</v>
      </c>
      <c r="R354" s="5">
        <v>388.92400236044955</v>
      </c>
      <c r="S354" s="5">
        <v>384.48288291376775</v>
      </c>
      <c r="T354" s="5">
        <v>380.51765508394374</v>
      </c>
      <c r="U354" s="5">
        <v>376.47553218939686</v>
      </c>
      <c r="V354" s="5">
        <v>372.59673834778482</v>
      </c>
      <c r="W354" s="5">
        <v>369.58323726589924</v>
      </c>
      <c r="X354" s="5">
        <v>367.22033475765636</v>
      </c>
      <c r="Y354" s="5">
        <v>365.88017777420271</v>
      </c>
      <c r="Z354" s="5">
        <v>364.69189900713354</v>
      </c>
      <c r="AA354" s="5">
        <v>363.7501567745046</v>
      </c>
      <c r="AB354" s="5">
        <v>363.59244020530406</v>
      </c>
      <c r="AC354" s="5">
        <v>363.24431775499312</v>
      </c>
      <c r="AD354" s="5">
        <v>363.03766259568943</v>
      </c>
      <c r="AE354" s="5">
        <v>363.03252832805902</v>
      </c>
      <c r="AF354" s="5"/>
      <c r="AG354" s="6"/>
    </row>
    <row r="355" spans="1:33">
      <c r="A355" t="str">
        <f t="shared" si="5"/>
        <v>NCW06000019Births</v>
      </c>
      <c r="B355" t="str">
        <f>VLOOKUP(D355, Lookups!B:D,3,FALSE)</f>
        <v>W06000019</v>
      </c>
      <c r="C355" s="3" t="s">
        <v>172</v>
      </c>
      <c r="D355" s="3" t="s">
        <v>58</v>
      </c>
      <c r="E355" s="3" t="s">
        <v>34</v>
      </c>
      <c r="F355" s="4" t="s">
        <v>33</v>
      </c>
      <c r="G355" s="5">
        <v>389.20528180015589</v>
      </c>
      <c r="H355" s="5">
        <v>388.12573613281381</v>
      </c>
      <c r="I355" s="5">
        <v>388.21178427542839</v>
      </c>
      <c r="J355" s="5">
        <v>387.88255866442933</v>
      </c>
      <c r="K355" s="5">
        <v>387.54478739974707</v>
      </c>
      <c r="L355" s="5">
        <v>387.19642602486181</v>
      </c>
      <c r="M355" s="5">
        <v>386.37615055059501</v>
      </c>
      <c r="N355" s="5">
        <v>385.2184501463978</v>
      </c>
      <c r="O355" s="5">
        <v>382.70444985234599</v>
      </c>
      <c r="P355" s="5">
        <v>378.7781830099164</v>
      </c>
      <c r="Q355" s="5">
        <v>374.56419308901286</v>
      </c>
      <c r="R355" s="5">
        <v>370.40382901355792</v>
      </c>
      <c r="S355" s="5">
        <v>366.17419124840671</v>
      </c>
      <c r="T355" s="5">
        <v>362.39778361564572</v>
      </c>
      <c r="U355" s="5">
        <v>358.54814258450176</v>
      </c>
      <c r="V355" s="5">
        <v>354.85405303958396</v>
      </c>
      <c r="W355" s="5">
        <v>351.98405187562287</v>
      </c>
      <c r="X355" s="5">
        <v>349.73366842968744</v>
      </c>
      <c r="Y355" s="5">
        <v>348.45732838603431</v>
      </c>
      <c r="Z355" s="5">
        <v>347.32563426948036</v>
      </c>
      <c r="AA355" s="5">
        <v>346.42873686332274</v>
      </c>
      <c r="AB355" s="5">
        <v>346.27853059994942</v>
      </c>
      <c r="AC355" s="5">
        <v>345.94698539374423</v>
      </c>
      <c r="AD355" s="5">
        <v>345.75017094715076</v>
      </c>
      <c r="AE355" s="5">
        <v>345.74528116822751</v>
      </c>
      <c r="AF355" s="5"/>
      <c r="AG355" s="6"/>
    </row>
    <row r="356" spans="1:33">
      <c r="A356" t="str">
        <f t="shared" si="5"/>
        <v>NCW06000019Deaths</v>
      </c>
      <c r="B356" t="str">
        <f>VLOOKUP(D356, Lookups!B:D,3,FALSE)</f>
        <v>W06000019</v>
      </c>
      <c r="C356" s="3" t="s">
        <v>172</v>
      </c>
      <c r="D356" s="3" t="s">
        <v>58</v>
      </c>
      <c r="E356" s="3" t="s">
        <v>35</v>
      </c>
      <c r="F356" s="4" t="s">
        <v>31</v>
      </c>
      <c r="G356" s="5">
        <v>750.82398604810987</v>
      </c>
      <c r="H356" s="5">
        <v>744.56382645036661</v>
      </c>
      <c r="I356" s="5">
        <v>740.29509119335307</v>
      </c>
      <c r="J356" s="5">
        <v>739.76074317587029</v>
      </c>
      <c r="K356" s="5">
        <v>738.31297568984087</v>
      </c>
      <c r="L356" s="5">
        <v>738.47045799425621</v>
      </c>
      <c r="M356" s="5">
        <v>736.44294412124168</v>
      </c>
      <c r="N356" s="5">
        <v>739.72651832554027</v>
      </c>
      <c r="O356" s="5">
        <v>740.62447429205849</v>
      </c>
      <c r="P356" s="5">
        <v>743.29803763888617</v>
      </c>
      <c r="Q356" s="5">
        <v>746.21099893774272</v>
      </c>
      <c r="R356" s="5">
        <v>750.320562552203</v>
      </c>
      <c r="S356" s="5">
        <v>755.93688173397993</v>
      </c>
      <c r="T356" s="5">
        <v>759.16022661426928</v>
      </c>
      <c r="U356" s="5">
        <v>763.93456749125119</v>
      </c>
      <c r="V356" s="5">
        <v>767.33261048406018</v>
      </c>
      <c r="W356" s="5">
        <v>773.64967808759843</v>
      </c>
      <c r="X356" s="5">
        <v>778.78240673569098</v>
      </c>
      <c r="Y356" s="5">
        <v>784.85739633788342</v>
      </c>
      <c r="Z356" s="5">
        <v>790.15729068448945</v>
      </c>
      <c r="AA356" s="5">
        <v>791.85379111561724</v>
      </c>
      <c r="AB356" s="5">
        <v>796.38145304316845</v>
      </c>
      <c r="AC356" s="5">
        <v>799.77227446032839</v>
      </c>
      <c r="AD356" s="5">
        <v>803.00303522854756</v>
      </c>
      <c r="AE356" s="5">
        <v>806.32336816025577</v>
      </c>
      <c r="AF356" s="5"/>
      <c r="AG356" s="6"/>
    </row>
    <row r="357" spans="1:33">
      <c r="A357" t="str">
        <f t="shared" si="5"/>
        <v>NCW06000019Mig_InternalIN</v>
      </c>
      <c r="B357" t="str">
        <f>VLOOKUP(D357, Lookups!B:D,3,FALSE)</f>
        <v>W06000019</v>
      </c>
      <c r="C357" s="3" t="s">
        <v>172</v>
      </c>
      <c r="D357" s="3" t="s">
        <v>58</v>
      </c>
      <c r="E357" s="3" t="s">
        <v>36</v>
      </c>
      <c r="F357" s="4" t="s">
        <v>31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/>
      <c r="AG357" s="6"/>
    </row>
    <row r="358" spans="1:33">
      <c r="A358" t="str">
        <f t="shared" si="5"/>
        <v>NCW06000019Mig_InternalOut</v>
      </c>
      <c r="B358" t="str">
        <f>VLOOKUP(D358, Lookups!B:D,3,FALSE)</f>
        <v>W06000019</v>
      </c>
      <c r="C358" s="3" t="s">
        <v>172</v>
      </c>
      <c r="D358" s="3" t="s">
        <v>58</v>
      </c>
      <c r="E358" s="3" t="s">
        <v>37</v>
      </c>
      <c r="F358" s="4" t="s">
        <v>31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/>
      <c r="AG358" s="6"/>
    </row>
    <row r="359" spans="1:33">
      <c r="A359" t="str">
        <f t="shared" si="5"/>
        <v>NCW06000019Mig_OverseasIn</v>
      </c>
      <c r="B359" t="str">
        <f>VLOOKUP(D359, Lookups!B:D,3,FALSE)</f>
        <v>W06000019</v>
      </c>
      <c r="C359" s="3" t="s">
        <v>172</v>
      </c>
      <c r="D359" s="3" t="s">
        <v>58</v>
      </c>
      <c r="E359" s="3" t="s">
        <v>38</v>
      </c>
      <c r="F359" s="4" t="s">
        <v>31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/>
      <c r="AG359" s="6"/>
    </row>
    <row r="360" spans="1:33">
      <c r="A360" t="str">
        <f t="shared" si="5"/>
        <v>NCW06000019Mig_OverseasOut</v>
      </c>
      <c r="B360" t="str">
        <f>VLOOKUP(D360, Lookups!B:D,3,FALSE)</f>
        <v>W06000019</v>
      </c>
      <c r="C360" s="3" t="s">
        <v>172</v>
      </c>
      <c r="D360" s="3" t="s">
        <v>58</v>
      </c>
      <c r="E360" s="3" t="s">
        <v>39</v>
      </c>
      <c r="F360" s="4" t="s">
        <v>31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/>
      <c r="AG360" s="6"/>
    </row>
    <row r="361" spans="1:33">
      <c r="A361" t="str">
        <f t="shared" si="5"/>
        <v>NCW06000019Constraint</v>
      </c>
      <c r="B361" t="str">
        <f>VLOOKUP(D361, Lookups!B:D,3,FALSE)</f>
        <v>W06000019</v>
      </c>
      <c r="C361" s="3" t="s">
        <v>172</v>
      </c>
      <c r="D361" s="3" t="s">
        <v>58</v>
      </c>
      <c r="E361" s="3" t="s">
        <v>40</v>
      </c>
      <c r="F361" s="4" t="s">
        <v>31</v>
      </c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6"/>
    </row>
    <row r="362" spans="1:33">
      <c r="A362" t="str">
        <f t="shared" si="5"/>
        <v>NCW06000020StartPop</v>
      </c>
      <c r="B362" t="str">
        <f>VLOOKUP(D362, Lookups!B:D,3,FALSE)</f>
        <v>W06000020</v>
      </c>
      <c r="C362" s="3" t="s">
        <v>172</v>
      </c>
      <c r="D362" s="3" t="s">
        <v>59</v>
      </c>
      <c r="E362" s="3" t="s">
        <v>30</v>
      </c>
      <c r="F362" s="4" t="s">
        <v>31</v>
      </c>
      <c r="G362" s="5">
        <v>91609</v>
      </c>
      <c r="H362" s="5">
        <v>91749.238767027549</v>
      </c>
      <c r="I362" s="5">
        <v>91894.647917163966</v>
      </c>
      <c r="J362" s="5">
        <v>92044.262216699048</v>
      </c>
      <c r="K362" s="5">
        <v>92196.183107086996</v>
      </c>
      <c r="L362" s="5">
        <v>92353.677442142303</v>
      </c>
      <c r="M362" s="5">
        <v>92515.528331405178</v>
      </c>
      <c r="N362" s="5">
        <v>92677.740517831669</v>
      </c>
      <c r="O362" s="5">
        <v>92839.563985999615</v>
      </c>
      <c r="P362" s="5">
        <v>92997.82077744641</v>
      </c>
      <c r="Q362" s="5">
        <v>93145.864988789559</v>
      </c>
      <c r="R362" s="5">
        <v>93282.057777767579</v>
      </c>
      <c r="S362" s="5">
        <v>93407.65304374446</v>
      </c>
      <c r="T362" s="5">
        <v>93518.245009330087</v>
      </c>
      <c r="U362" s="5">
        <v>93618.221335454204</v>
      </c>
      <c r="V362" s="5">
        <v>93698.722736885175</v>
      </c>
      <c r="W362" s="5">
        <v>93769.058951694373</v>
      </c>
      <c r="X362" s="5">
        <v>93827.152269699814</v>
      </c>
      <c r="Y362" s="5">
        <v>93874.261940744967</v>
      </c>
      <c r="Z362" s="5">
        <v>93909.860896571801</v>
      </c>
      <c r="AA362" s="5">
        <v>93936.635397115708</v>
      </c>
      <c r="AB362" s="5">
        <v>93956.080137247773</v>
      </c>
      <c r="AC362" s="5">
        <v>93966.330493442074</v>
      </c>
      <c r="AD362" s="5">
        <v>93968.886385073085</v>
      </c>
      <c r="AE362" s="5">
        <v>93962.115358829833</v>
      </c>
      <c r="AF362" s="5">
        <v>93949.743666935799</v>
      </c>
      <c r="AG362" s="6"/>
    </row>
    <row r="363" spans="1:33">
      <c r="A363" t="str">
        <f t="shared" si="5"/>
        <v>NCW06000020Births</v>
      </c>
      <c r="B363" t="str">
        <f>VLOOKUP(D363, Lookups!B:D,3,FALSE)</f>
        <v>W06000020</v>
      </c>
      <c r="C363" s="3" t="s">
        <v>172</v>
      </c>
      <c r="D363" s="3" t="s">
        <v>59</v>
      </c>
      <c r="E363" s="3" t="s">
        <v>34</v>
      </c>
      <c r="F363" s="4" t="s">
        <v>32</v>
      </c>
      <c r="G363" s="5">
        <v>542.39632678775024</v>
      </c>
      <c r="H363" s="5">
        <v>540.93103373195163</v>
      </c>
      <c r="I363" s="5">
        <v>541.88467423857378</v>
      </c>
      <c r="J363" s="5">
        <v>543.59240444136299</v>
      </c>
      <c r="K363" s="5">
        <v>545.30641628761509</v>
      </c>
      <c r="L363" s="5">
        <v>546.3037662822519</v>
      </c>
      <c r="M363" s="5">
        <v>546.97698280760528</v>
      </c>
      <c r="N363" s="5">
        <v>547.8881401287756</v>
      </c>
      <c r="O363" s="5">
        <v>547.29673469291129</v>
      </c>
      <c r="P363" s="5">
        <v>545.06769111691847</v>
      </c>
      <c r="Q363" s="5">
        <v>542.11615706295811</v>
      </c>
      <c r="R363" s="5">
        <v>538.94538264518098</v>
      </c>
      <c r="S363" s="5">
        <v>536.13663868346021</v>
      </c>
      <c r="T363" s="5">
        <v>533.18576190707722</v>
      </c>
      <c r="U363" s="5">
        <v>530.13561850442647</v>
      </c>
      <c r="V363" s="5">
        <v>528.3165078714967</v>
      </c>
      <c r="W363" s="5">
        <v>527.66590057394387</v>
      </c>
      <c r="X363" s="5">
        <v>527.07679338130242</v>
      </c>
      <c r="Y363" s="5">
        <v>526.23124489308282</v>
      </c>
      <c r="Z363" s="5">
        <v>525.50198117788807</v>
      </c>
      <c r="AA363" s="5">
        <v>525.43109324411898</v>
      </c>
      <c r="AB363" s="5">
        <v>525.32536716590607</v>
      </c>
      <c r="AC363" s="5">
        <v>524.98432867940119</v>
      </c>
      <c r="AD363" s="5">
        <v>524.5948282548577</v>
      </c>
      <c r="AE363" s="5">
        <v>524.53141874091079</v>
      </c>
      <c r="AF363" s="5"/>
      <c r="AG363" s="6"/>
    </row>
    <row r="364" spans="1:33">
      <c r="A364" t="str">
        <f t="shared" si="5"/>
        <v>NCW06000020Births</v>
      </c>
      <c r="B364" t="str">
        <f>VLOOKUP(D364, Lookups!B:D,3,FALSE)</f>
        <v>W06000020</v>
      </c>
      <c r="C364" s="3" t="s">
        <v>172</v>
      </c>
      <c r="D364" s="3" t="s">
        <v>59</v>
      </c>
      <c r="E364" s="3" t="s">
        <v>34</v>
      </c>
      <c r="F364" s="4" t="s">
        <v>33</v>
      </c>
      <c r="G364" s="5">
        <v>516.56795431945352</v>
      </c>
      <c r="H364" s="5">
        <v>515.17243705849569</v>
      </c>
      <c r="I364" s="5">
        <v>516.08066615469829</v>
      </c>
      <c r="J364" s="5">
        <v>517.70707594734711</v>
      </c>
      <c r="K364" s="5">
        <v>519.33946825785824</v>
      </c>
      <c r="L364" s="5">
        <v>520.28932543982182</v>
      </c>
      <c r="M364" s="5">
        <v>520.93048406524133</v>
      </c>
      <c r="N364" s="5">
        <v>521.79825298293963</v>
      </c>
      <c r="O364" s="5">
        <v>521.23500968446979</v>
      </c>
      <c r="P364" s="5">
        <v>519.11211094184955</v>
      </c>
      <c r="Q364" s="5">
        <v>516.30112599770723</v>
      </c>
      <c r="R364" s="5">
        <v>513.28134069735336</v>
      </c>
      <c r="S364" s="5">
        <v>510.60634632357875</v>
      </c>
      <c r="T364" s="5">
        <v>507.79598735811066</v>
      </c>
      <c r="U364" s="5">
        <v>504.89108874417735</v>
      </c>
      <c r="V364" s="5">
        <v>503.15860234645692</v>
      </c>
      <c r="W364" s="5">
        <v>502.53897631994494</v>
      </c>
      <c r="X364" s="5">
        <v>501.97792182464644</v>
      </c>
      <c r="Y364" s="5">
        <v>501.17263751266682</v>
      </c>
      <c r="Z364" s="5">
        <v>500.47810060872325</v>
      </c>
      <c r="AA364" s="5">
        <v>500.41058828770531</v>
      </c>
      <c r="AB364" s="5">
        <v>500.30989677995848</v>
      </c>
      <c r="AC364" s="5">
        <v>499.98509820626344</v>
      </c>
      <c r="AD364" s="5">
        <v>499.61414540371669</v>
      </c>
      <c r="AE364" s="5">
        <v>499.55375538762286</v>
      </c>
      <c r="AF364" s="5"/>
      <c r="AG364" s="6"/>
    </row>
    <row r="365" spans="1:33">
      <c r="A365" t="str">
        <f t="shared" si="5"/>
        <v>NCW06000020Deaths</v>
      </c>
      <c r="B365" t="str">
        <f>VLOOKUP(D365, Lookups!B:D,3,FALSE)</f>
        <v>W06000020</v>
      </c>
      <c r="C365" s="3" t="s">
        <v>172</v>
      </c>
      <c r="D365" s="3" t="s">
        <v>59</v>
      </c>
      <c r="E365" s="3" t="s">
        <v>35</v>
      </c>
      <c r="F365" s="4" t="s">
        <v>31</v>
      </c>
      <c r="G365" s="5">
        <v>918.72551407971707</v>
      </c>
      <c r="H365" s="5">
        <v>910.6943206539122</v>
      </c>
      <c r="I365" s="5">
        <v>908.3510408582772</v>
      </c>
      <c r="J365" s="5">
        <v>909.37859000076605</v>
      </c>
      <c r="K365" s="5">
        <v>907.15154949010275</v>
      </c>
      <c r="L365" s="5">
        <v>904.74220245920753</v>
      </c>
      <c r="M365" s="5">
        <v>905.69528044641686</v>
      </c>
      <c r="N365" s="5">
        <v>907.86292494375084</v>
      </c>
      <c r="O365" s="5">
        <v>910.27495293053153</v>
      </c>
      <c r="P365" s="5">
        <v>916.13559071559234</v>
      </c>
      <c r="Q365" s="5">
        <v>922.22449408270495</v>
      </c>
      <c r="R365" s="5">
        <v>926.63145736557044</v>
      </c>
      <c r="S365" s="5">
        <v>936.15101942138256</v>
      </c>
      <c r="T365" s="5">
        <v>941.00542314124311</v>
      </c>
      <c r="U365" s="5">
        <v>954.52530581755741</v>
      </c>
      <c r="V365" s="5">
        <v>961.13889540880245</v>
      </c>
      <c r="W365" s="5">
        <v>972.1115588884046</v>
      </c>
      <c r="X365" s="5">
        <v>981.94504416079315</v>
      </c>
      <c r="Y365" s="5">
        <v>991.80492657898003</v>
      </c>
      <c r="Z365" s="5">
        <v>999.20558124267848</v>
      </c>
      <c r="AA365" s="5">
        <v>1006.3969413997183</v>
      </c>
      <c r="AB365" s="5">
        <v>1015.3849077516024</v>
      </c>
      <c r="AC365" s="5">
        <v>1022.4135352546352</v>
      </c>
      <c r="AD365" s="5">
        <v>1030.9799999018385</v>
      </c>
      <c r="AE365" s="5">
        <v>1036.4568660225664</v>
      </c>
      <c r="AF365" s="5"/>
      <c r="AG365" s="6"/>
    </row>
    <row r="366" spans="1:33">
      <c r="A366" t="str">
        <f t="shared" si="5"/>
        <v>NCW06000020Mig_InternalIN</v>
      </c>
      <c r="B366" t="str">
        <f>VLOOKUP(D366, Lookups!B:D,3,FALSE)</f>
        <v>W06000020</v>
      </c>
      <c r="C366" s="3" t="s">
        <v>172</v>
      </c>
      <c r="D366" s="3" t="s">
        <v>59</v>
      </c>
      <c r="E366" s="3" t="s">
        <v>36</v>
      </c>
      <c r="F366" s="4" t="s">
        <v>31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/>
      <c r="AG366" s="6"/>
    </row>
    <row r="367" spans="1:33">
      <c r="A367" t="str">
        <f t="shared" si="5"/>
        <v>NCW06000020Mig_InternalOut</v>
      </c>
      <c r="B367" t="str">
        <f>VLOOKUP(D367, Lookups!B:D,3,FALSE)</f>
        <v>W06000020</v>
      </c>
      <c r="C367" s="3" t="s">
        <v>172</v>
      </c>
      <c r="D367" s="3" t="s">
        <v>59</v>
      </c>
      <c r="E367" s="3" t="s">
        <v>37</v>
      </c>
      <c r="F367" s="4" t="s">
        <v>31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/>
      <c r="AG367" s="6"/>
    </row>
    <row r="368" spans="1:33">
      <c r="A368" t="str">
        <f t="shared" si="5"/>
        <v>NCW06000020Mig_OverseasIn</v>
      </c>
      <c r="B368" t="str">
        <f>VLOOKUP(D368, Lookups!B:D,3,FALSE)</f>
        <v>W06000020</v>
      </c>
      <c r="C368" s="3" t="s">
        <v>172</v>
      </c>
      <c r="D368" s="3" t="s">
        <v>59</v>
      </c>
      <c r="E368" s="3" t="s">
        <v>38</v>
      </c>
      <c r="F368" s="4" t="s">
        <v>31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/>
      <c r="AG368" s="6"/>
    </row>
    <row r="369" spans="1:33">
      <c r="A369" t="str">
        <f t="shared" ref="A369:A423" si="6">C369&amp;B369&amp;E369</f>
        <v>NCW06000020Mig_OverseasOut</v>
      </c>
      <c r="B369" t="str">
        <f>VLOOKUP(D369, Lookups!B:D,3,FALSE)</f>
        <v>W06000020</v>
      </c>
      <c r="C369" s="3" t="s">
        <v>172</v>
      </c>
      <c r="D369" s="3" t="s">
        <v>59</v>
      </c>
      <c r="E369" s="3" t="s">
        <v>39</v>
      </c>
      <c r="F369" s="4" t="s">
        <v>31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/>
      <c r="AG369" s="6"/>
    </row>
    <row r="370" spans="1:33">
      <c r="A370" t="str">
        <f t="shared" si="6"/>
        <v>NCW06000020Constraint</v>
      </c>
      <c r="B370" t="str">
        <f>VLOOKUP(D370, Lookups!B:D,3,FALSE)</f>
        <v>W06000020</v>
      </c>
      <c r="C370" s="3" t="s">
        <v>172</v>
      </c>
      <c r="D370" s="3" t="s">
        <v>59</v>
      </c>
      <c r="E370" s="3" t="s">
        <v>40</v>
      </c>
      <c r="F370" s="4" t="s">
        <v>31</v>
      </c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6"/>
    </row>
    <row r="371" spans="1:33">
      <c r="A371" t="str">
        <f t="shared" si="6"/>
        <v>NCW06000021StartPop</v>
      </c>
      <c r="B371" t="str">
        <f>VLOOKUP(D371, Lookups!B:D,3,FALSE)</f>
        <v>W06000021</v>
      </c>
      <c r="C371" s="3" t="s">
        <v>172</v>
      </c>
      <c r="D371" s="3" t="s">
        <v>60</v>
      </c>
      <c r="E371" s="3" t="s">
        <v>30</v>
      </c>
      <c r="F371" s="4" t="s">
        <v>31</v>
      </c>
      <c r="G371" s="5">
        <v>92336</v>
      </c>
      <c r="H371" s="5">
        <v>92165.097978476755</v>
      </c>
      <c r="I371" s="5">
        <v>91997.408905797463</v>
      </c>
      <c r="J371" s="5">
        <v>91832.05754455697</v>
      </c>
      <c r="K371" s="5">
        <v>91669.863720249574</v>
      </c>
      <c r="L371" s="5">
        <v>91512.649928193423</v>
      </c>
      <c r="M371" s="5">
        <v>91365.627150338332</v>
      </c>
      <c r="N371" s="5">
        <v>91226.053367896762</v>
      </c>
      <c r="O371" s="5">
        <v>91096.363555088377</v>
      </c>
      <c r="P371" s="5">
        <v>90976.742009071342</v>
      </c>
      <c r="Q371" s="5">
        <v>90863.355553736706</v>
      </c>
      <c r="R371" s="5">
        <v>90758.082909255696</v>
      </c>
      <c r="S371" s="5">
        <v>90658.17457235964</v>
      </c>
      <c r="T371" s="5">
        <v>90558.523683057982</v>
      </c>
      <c r="U371" s="5">
        <v>90459.475239453619</v>
      </c>
      <c r="V371" s="5">
        <v>90357.529881162278</v>
      </c>
      <c r="W371" s="5">
        <v>90250.365811498894</v>
      </c>
      <c r="X371" s="5">
        <v>90133.493945828843</v>
      </c>
      <c r="Y371" s="5">
        <v>90002.265370003355</v>
      </c>
      <c r="Z371" s="5">
        <v>89854.362242741845</v>
      </c>
      <c r="AA371" s="5">
        <v>89684.971771319717</v>
      </c>
      <c r="AB371" s="5">
        <v>89493.838944059753</v>
      </c>
      <c r="AC371" s="5">
        <v>89279.933915035072</v>
      </c>
      <c r="AD371" s="5">
        <v>89041.276555587305</v>
      </c>
      <c r="AE371" s="5">
        <v>88777.980680438486</v>
      </c>
      <c r="AF371" s="5">
        <v>88492.303899627164</v>
      </c>
      <c r="AG371" s="6"/>
    </row>
    <row r="372" spans="1:33">
      <c r="A372" t="str">
        <f t="shared" si="6"/>
        <v>NCW06000021Births</v>
      </c>
      <c r="B372" t="str">
        <f>VLOOKUP(D372, Lookups!B:D,3,FALSE)</f>
        <v>W06000021</v>
      </c>
      <c r="C372" s="3" t="s">
        <v>172</v>
      </c>
      <c r="D372" s="3" t="s">
        <v>60</v>
      </c>
      <c r="E372" s="3" t="s">
        <v>34</v>
      </c>
      <c r="F372" s="4" t="s">
        <v>32</v>
      </c>
      <c r="G372" s="5">
        <v>376.17351284975712</v>
      </c>
      <c r="H372" s="5">
        <v>376.59171233362622</v>
      </c>
      <c r="I372" s="5">
        <v>380.36627894443166</v>
      </c>
      <c r="J372" s="5">
        <v>385.08466031887099</v>
      </c>
      <c r="K372" s="5">
        <v>391.19796727635548</v>
      </c>
      <c r="L372" s="5">
        <v>398.63132532343764</v>
      </c>
      <c r="M372" s="5">
        <v>407.03149970938534</v>
      </c>
      <c r="N372" s="5">
        <v>416.25803940136484</v>
      </c>
      <c r="O372" s="5">
        <v>424.34712641037095</v>
      </c>
      <c r="P372" s="5">
        <v>432.18853626691208</v>
      </c>
      <c r="Q372" s="5">
        <v>440.89098013729415</v>
      </c>
      <c r="R372" s="5">
        <v>448.3876885169048</v>
      </c>
      <c r="S372" s="5">
        <v>454.76062198374211</v>
      </c>
      <c r="T372" s="5">
        <v>461.07911445797038</v>
      </c>
      <c r="U372" s="5">
        <v>465.64812558008663</v>
      </c>
      <c r="V372" s="5">
        <v>468.54030820133505</v>
      </c>
      <c r="W372" s="5">
        <v>470.87159509486418</v>
      </c>
      <c r="X372" s="5">
        <v>471.44954412687184</v>
      </c>
      <c r="Y372" s="5">
        <v>470.02868558634299</v>
      </c>
      <c r="Z372" s="5">
        <v>466.50381879064099</v>
      </c>
      <c r="AA372" s="5">
        <v>461.45927399828497</v>
      </c>
      <c r="AB372" s="5">
        <v>456.49352944571706</v>
      </c>
      <c r="AC372" s="5">
        <v>450.94103437881017</v>
      </c>
      <c r="AD372" s="5">
        <v>443.81027420860016</v>
      </c>
      <c r="AE372" s="5">
        <v>436.43022405366014</v>
      </c>
      <c r="AF372" s="5"/>
      <c r="AG372" s="6"/>
    </row>
    <row r="373" spans="1:33">
      <c r="A373" t="str">
        <f t="shared" si="6"/>
        <v>NCW06000021Births</v>
      </c>
      <c r="B373" t="str">
        <f>VLOOKUP(D373, Lookups!B:D,3,FALSE)</f>
        <v>W06000021</v>
      </c>
      <c r="C373" s="3" t="s">
        <v>172</v>
      </c>
      <c r="D373" s="3" t="s">
        <v>60</v>
      </c>
      <c r="E373" s="3" t="s">
        <v>34</v>
      </c>
      <c r="F373" s="4" t="s">
        <v>33</v>
      </c>
      <c r="G373" s="5">
        <v>358.2605051047891</v>
      </c>
      <c r="H373" s="5">
        <v>358.65879034606121</v>
      </c>
      <c r="I373" s="5">
        <v>362.2536158570187</v>
      </c>
      <c r="J373" s="5">
        <v>366.74731261327815</v>
      </c>
      <c r="K373" s="5">
        <v>372.56950998665826</v>
      </c>
      <c r="L373" s="5">
        <v>379.64889893246118</v>
      </c>
      <c r="M373" s="5">
        <v>387.64906538671096</v>
      </c>
      <c r="N373" s="5">
        <v>396.43624645476814</v>
      </c>
      <c r="O373" s="5">
        <v>404.14013920290154</v>
      </c>
      <c r="P373" s="5">
        <v>411.60814893770743</v>
      </c>
      <c r="Q373" s="5">
        <v>419.89619110481863</v>
      </c>
      <c r="R373" s="5">
        <v>427.03591370345708</v>
      </c>
      <c r="S373" s="5">
        <v>433.10537443058763</v>
      </c>
      <c r="T373" s="5">
        <v>439.12298659091522</v>
      </c>
      <c r="U373" s="5">
        <v>443.47442595738789</v>
      </c>
      <c r="V373" s="5">
        <v>446.22888572488773</v>
      </c>
      <c r="W373" s="5">
        <v>448.44915906017047</v>
      </c>
      <c r="X373" s="5">
        <v>448.99958673532308</v>
      </c>
      <c r="Y373" s="5">
        <v>447.64638806230641</v>
      </c>
      <c r="Z373" s="5">
        <v>444.28937191013603</v>
      </c>
      <c r="AA373" s="5">
        <v>439.48504331282982</v>
      </c>
      <c r="AB373" s="5">
        <v>434.75576256643433</v>
      </c>
      <c r="AC373" s="5">
        <v>429.46767178037095</v>
      </c>
      <c r="AD373" s="5">
        <v>422.67647130214669</v>
      </c>
      <c r="AE373" s="5">
        <v>415.64785177979479</v>
      </c>
      <c r="AF373" s="5"/>
      <c r="AG373" s="6"/>
    </row>
    <row r="374" spans="1:33">
      <c r="A374" t="str">
        <f t="shared" si="6"/>
        <v>NCW06000021Deaths</v>
      </c>
      <c r="B374" t="str">
        <f>VLOOKUP(D374, Lookups!B:D,3,FALSE)</f>
        <v>W06000021</v>
      </c>
      <c r="C374" s="3" t="s">
        <v>172</v>
      </c>
      <c r="D374" s="3" t="s">
        <v>60</v>
      </c>
      <c r="E374" s="3" t="s">
        <v>35</v>
      </c>
      <c r="F374" s="4" t="s">
        <v>31</v>
      </c>
      <c r="G374" s="5">
        <v>905.33603947781501</v>
      </c>
      <c r="H374" s="5">
        <v>902.93957535897141</v>
      </c>
      <c r="I374" s="5">
        <v>907.97125604196333</v>
      </c>
      <c r="J374" s="5">
        <v>914.02579723954102</v>
      </c>
      <c r="K374" s="5">
        <v>920.98126931914169</v>
      </c>
      <c r="L374" s="5">
        <v>925.3030021109231</v>
      </c>
      <c r="M374" s="5">
        <v>934.25434753770242</v>
      </c>
      <c r="N374" s="5">
        <v>942.38409866452002</v>
      </c>
      <c r="O374" s="5">
        <v>948.10881163033889</v>
      </c>
      <c r="P374" s="5">
        <v>957.18314053922359</v>
      </c>
      <c r="Q374" s="5">
        <v>966.05981572318456</v>
      </c>
      <c r="R374" s="5">
        <v>975.33193911640637</v>
      </c>
      <c r="S374" s="5">
        <v>987.51688571599925</v>
      </c>
      <c r="T374" s="5">
        <v>999.25054465317135</v>
      </c>
      <c r="U374" s="5">
        <v>1011.0679098288704</v>
      </c>
      <c r="V374" s="5">
        <v>1021.9332635895435</v>
      </c>
      <c r="W374" s="5">
        <v>1036.1926198251383</v>
      </c>
      <c r="X374" s="5">
        <v>1051.6777066877048</v>
      </c>
      <c r="Y374" s="5">
        <v>1065.5782009101449</v>
      </c>
      <c r="Z374" s="5">
        <v>1080.1836621228806</v>
      </c>
      <c r="AA374" s="5">
        <v>1092.0771445710977</v>
      </c>
      <c r="AB374" s="5">
        <v>1105.1543210368222</v>
      </c>
      <c r="AC374" s="5">
        <v>1119.0660656069606</v>
      </c>
      <c r="AD374" s="5">
        <v>1129.7826206596665</v>
      </c>
      <c r="AE374" s="5">
        <v>1137.7548566446433</v>
      </c>
      <c r="AF374" s="5"/>
      <c r="AG374" s="6"/>
    </row>
    <row r="375" spans="1:33">
      <c r="A375" t="str">
        <f t="shared" si="6"/>
        <v>NCW06000021Mig_InternalIN</v>
      </c>
      <c r="B375" t="str">
        <f>VLOOKUP(D375, Lookups!B:D,3,FALSE)</f>
        <v>W06000021</v>
      </c>
      <c r="C375" s="3" t="s">
        <v>172</v>
      </c>
      <c r="D375" s="3" t="s">
        <v>60</v>
      </c>
      <c r="E375" s="3" t="s">
        <v>36</v>
      </c>
      <c r="F375" s="4" t="s">
        <v>31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/>
      <c r="AG375" s="6"/>
    </row>
    <row r="376" spans="1:33">
      <c r="A376" t="str">
        <f t="shared" si="6"/>
        <v>NCW06000021Mig_InternalOut</v>
      </c>
      <c r="B376" t="str">
        <f>VLOOKUP(D376, Lookups!B:D,3,FALSE)</f>
        <v>W06000021</v>
      </c>
      <c r="C376" s="3" t="s">
        <v>172</v>
      </c>
      <c r="D376" s="3" t="s">
        <v>60</v>
      </c>
      <c r="E376" s="3" t="s">
        <v>37</v>
      </c>
      <c r="F376" s="4" t="s">
        <v>31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/>
      <c r="AG376" s="6"/>
    </row>
    <row r="377" spans="1:33">
      <c r="A377" t="str">
        <f t="shared" si="6"/>
        <v>NCW06000021Mig_OverseasIn</v>
      </c>
      <c r="B377" t="str">
        <f>VLOOKUP(D377, Lookups!B:D,3,FALSE)</f>
        <v>W06000021</v>
      </c>
      <c r="C377" s="3" t="s">
        <v>172</v>
      </c>
      <c r="D377" s="3" t="s">
        <v>60</v>
      </c>
      <c r="E377" s="3" t="s">
        <v>38</v>
      </c>
      <c r="F377" s="4" t="s">
        <v>31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/>
      <c r="AG377" s="6"/>
    </row>
    <row r="378" spans="1:33">
      <c r="A378" t="str">
        <f t="shared" si="6"/>
        <v>NCW06000021Mig_OverseasOut</v>
      </c>
      <c r="B378" t="str">
        <f>VLOOKUP(D378, Lookups!B:D,3,FALSE)</f>
        <v>W06000021</v>
      </c>
      <c r="C378" s="3" t="s">
        <v>172</v>
      </c>
      <c r="D378" s="3" t="s">
        <v>60</v>
      </c>
      <c r="E378" s="3" t="s">
        <v>39</v>
      </c>
      <c r="F378" s="4" t="s">
        <v>31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/>
      <c r="AG378" s="6"/>
    </row>
    <row r="379" spans="1:33">
      <c r="A379" t="str">
        <f t="shared" si="6"/>
        <v>NCW06000021Constraint</v>
      </c>
      <c r="B379" t="str">
        <f>VLOOKUP(D379, Lookups!B:D,3,FALSE)</f>
        <v>W06000021</v>
      </c>
      <c r="C379" s="3" t="s">
        <v>172</v>
      </c>
      <c r="D379" s="3" t="s">
        <v>60</v>
      </c>
      <c r="E379" s="3" t="s">
        <v>40</v>
      </c>
      <c r="F379" s="4" t="s">
        <v>31</v>
      </c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6"/>
    </row>
    <row r="380" spans="1:33">
      <c r="A380" t="str">
        <f t="shared" si="6"/>
        <v>NCW06000022StartPop</v>
      </c>
      <c r="B380" t="str">
        <f>VLOOKUP(D380, Lookups!B:D,3,FALSE)</f>
        <v>W06000022</v>
      </c>
      <c r="C380" s="3" t="s">
        <v>172</v>
      </c>
      <c r="D380" s="3" t="s">
        <v>61</v>
      </c>
      <c r="E380" s="3" t="s">
        <v>30</v>
      </c>
      <c r="F380" s="4" t="s">
        <v>31</v>
      </c>
      <c r="G380" s="5">
        <v>146841</v>
      </c>
      <c r="H380" s="5">
        <v>147293.6228365681</v>
      </c>
      <c r="I380" s="5">
        <v>147762.38209007285</v>
      </c>
      <c r="J380" s="5">
        <v>148244.53275422449</v>
      </c>
      <c r="K380" s="5">
        <v>148731.45678727902</v>
      </c>
      <c r="L380" s="5">
        <v>149230.14374381455</v>
      </c>
      <c r="M380" s="5">
        <v>149735.74566126827</v>
      </c>
      <c r="N380" s="5">
        <v>150244.98719062624</v>
      </c>
      <c r="O380" s="5">
        <v>150756.80533983451</v>
      </c>
      <c r="P380" s="5">
        <v>151266.75820727512</v>
      </c>
      <c r="Q380" s="5">
        <v>151763.52766781155</v>
      </c>
      <c r="R380" s="5">
        <v>152244.88707880466</v>
      </c>
      <c r="S380" s="5">
        <v>152706.28166861311</v>
      </c>
      <c r="T380" s="5">
        <v>153143.22035873824</v>
      </c>
      <c r="U380" s="5">
        <v>153559.65291592374</v>
      </c>
      <c r="V380" s="5">
        <v>153956.99684283781</v>
      </c>
      <c r="W380" s="5">
        <v>154339.18729433161</v>
      </c>
      <c r="X380" s="5">
        <v>154705.86826120023</v>
      </c>
      <c r="Y380" s="5">
        <v>155057.88848887212</v>
      </c>
      <c r="Z380" s="5">
        <v>155394.21904833024</v>
      </c>
      <c r="AA380" s="5">
        <v>155715.10523794676</v>
      </c>
      <c r="AB380" s="5">
        <v>156023.12131966764</v>
      </c>
      <c r="AC380" s="5">
        <v>156319.99492407806</v>
      </c>
      <c r="AD380" s="5">
        <v>156606.05664975065</v>
      </c>
      <c r="AE380" s="5">
        <v>156876.73838380899</v>
      </c>
      <c r="AF380" s="5">
        <v>157136.39536476936</v>
      </c>
      <c r="AG380" s="6"/>
    </row>
    <row r="381" spans="1:33">
      <c r="A381" t="str">
        <f t="shared" si="6"/>
        <v>NCW06000022Births</v>
      </c>
      <c r="B381" t="str">
        <f>VLOOKUP(D381, Lookups!B:D,3,FALSE)</f>
        <v>W06000022</v>
      </c>
      <c r="C381" s="3" t="s">
        <v>172</v>
      </c>
      <c r="D381" s="3" t="s">
        <v>61</v>
      </c>
      <c r="E381" s="3" t="s">
        <v>34</v>
      </c>
      <c r="F381" s="4" t="s">
        <v>32</v>
      </c>
      <c r="G381" s="5">
        <v>939.93124009050462</v>
      </c>
      <c r="H381" s="5">
        <v>940.1213200932234</v>
      </c>
      <c r="I381" s="5">
        <v>942.89240102299027</v>
      </c>
      <c r="J381" s="5">
        <v>944.96840993879653</v>
      </c>
      <c r="K381" s="5">
        <v>948.60059230269417</v>
      </c>
      <c r="L381" s="5">
        <v>952.39525642729438</v>
      </c>
      <c r="M381" s="5">
        <v>954.64098579849542</v>
      </c>
      <c r="N381" s="5">
        <v>957.5523108600637</v>
      </c>
      <c r="O381" s="5">
        <v>957.58063658341428</v>
      </c>
      <c r="P381" s="5">
        <v>953.60983079448249</v>
      </c>
      <c r="Q381" s="5">
        <v>948.6708233912135</v>
      </c>
      <c r="R381" s="5">
        <v>942.69608411465265</v>
      </c>
      <c r="S381" s="5">
        <v>936.35311462264997</v>
      </c>
      <c r="T381" s="5">
        <v>930.95282897941388</v>
      </c>
      <c r="U381" s="5">
        <v>926.76469174909926</v>
      </c>
      <c r="V381" s="5">
        <v>923.45722768566975</v>
      </c>
      <c r="W381" s="5">
        <v>921.79384715967967</v>
      </c>
      <c r="X381" s="5">
        <v>921.5385361955183</v>
      </c>
      <c r="Y381" s="5">
        <v>921.24467746881419</v>
      </c>
      <c r="Z381" s="5">
        <v>920.95509806308451</v>
      </c>
      <c r="AA381" s="5">
        <v>920.904803522968</v>
      </c>
      <c r="AB381" s="5">
        <v>921.85959936335234</v>
      </c>
      <c r="AC381" s="5">
        <v>923.88901508760705</v>
      </c>
      <c r="AD381" s="5">
        <v>925.33652279522721</v>
      </c>
      <c r="AE381" s="5">
        <v>926.96898808442984</v>
      </c>
      <c r="AF381" s="5"/>
      <c r="AG381" s="6"/>
    </row>
    <row r="382" spans="1:33">
      <c r="A382" t="str">
        <f t="shared" si="6"/>
        <v>NCW06000022Births</v>
      </c>
      <c r="B382" t="str">
        <f>VLOOKUP(D382, Lookups!B:D,3,FALSE)</f>
        <v>W06000022</v>
      </c>
      <c r="C382" s="3" t="s">
        <v>172</v>
      </c>
      <c r="D382" s="3" t="s">
        <v>61</v>
      </c>
      <c r="E382" s="3" t="s">
        <v>34</v>
      </c>
      <c r="F382" s="4" t="s">
        <v>33</v>
      </c>
      <c r="G382" s="5">
        <v>895.17265127884843</v>
      </c>
      <c r="H382" s="5">
        <v>895.3536798612929</v>
      </c>
      <c r="I382" s="5">
        <v>897.99280467915605</v>
      </c>
      <c r="J382" s="5">
        <v>899.96995611957607</v>
      </c>
      <c r="K382" s="5">
        <v>903.42917757954751</v>
      </c>
      <c r="L382" s="5">
        <v>907.04314358072429</v>
      </c>
      <c r="M382" s="5">
        <v>909.18193355761582</v>
      </c>
      <c r="N382" s="5">
        <v>911.95462422150717</v>
      </c>
      <c r="O382" s="5">
        <v>911.98160110214428</v>
      </c>
      <c r="P382" s="5">
        <v>908.19988112712872</v>
      </c>
      <c r="Q382" s="5">
        <v>903.49606433363169</v>
      </c>
      <c r="R382" s="5">
        <v>897.80583618632181</v>
      </c>
      <c r="S382" s="5">
        <v>891.76491257940972</v>
      </c>
      <c r="T382" s="5">
        <v>886.62178315597089</v>
      </c>
      <c r="U382" s="5">
        <v>882.63308084619416</v>
      </c>
      <c r="V382" s="5">
        <v>879.48311492487346</v>
      </c>
      <c r="W382" s="5">
        <v>877.89894292161853</v>
      </c>
      <c r="X382" s="5">
        <v>877.65578961109884</v>
      </c>
      <c r="Y382" s="5">
        <v>877.37592414406754</v>
      </c>
      <c r="Z382" s="5">
        <v>877.10013422101133</v>
      </c>
      <c r="AA382" s="5">
        <v>877.0522346567659</v>
      </c>
      <c r="AB382" s="5">
        <v>877.96156407088847</v>
      </c>
      <c r="AC382" s="5">
        <v>879.89434104109864</v>
      </c>
      <c r="AD382" s="5">
        <v>881.2729198744313</v>
      </c>
      <c r="AE382" s="5">
        <v>882.82764879366096</v>
      </c>
      <c r="AF382" s="5"/>
      <c r="AG382" s="6"/>
    </row>
    <row r="383" spans="1:33">
      <c r="A383" t="str">
        <f t="shared" si="6"/>
        <v>NCW06000022Deaths</v>
      </c>
      <c r="B383" t="str">
        <f>VLOOKUP(D383, Lookups!B:D,3,FALSE)</f>
        <v>W06000022</v>
      </c>
      <c r="C383" s="3" t="s">
        <v>172</v>
      </c>
      <c r="D383" s="3" t="s">
        <v>61</v>
      </c>
      <c r="E383" s="3" t="s">
        <v>35</v>
      </c>
      <c r="F383" s="4" t="s">
        <v>31</v>
      </c>
      <c r="G383" s="5">
        <v>1382.4810548012042</v>
      </c>
      <c r="H383" s="5">
        <v>1366.7157464497893</v>
      </c>
      <c r="I383" s="5">
        <v>1358.7345415504644</v>
      </c>
      <c r="J383" s="5">
        <v>1358.0143330038661</v>
      </c>
      <c r="K383" s="5">
        <v>1353.3428133467864</v>
      </c>
      <c r="L383" s="5">
        <v>1353.8364825541762</v>
      </c>
      <c r="M383" s="5">
        <v>1354.5813899981072</v>
      </c>
      <c r="N383" s="5">
        <v>1357.6887858733462</v>
      </c>
      <c r="O383" s="5">
        <v>1359.6093702449791</v>
      </c>
      <c r="P383" s="5">
        <v>1365.0402513851907</v>
      </c>
      <c r="Q383" s="5">
        <v>1370.8074767317028</v>
      </c>
      <c r="R383" s="5">
        <v>1379.1073304925162</v>
      </c>
      <c r="S383" s="5">
        <v>1391.1793370770033</v>
      </c>
      <c r="T383" s="5">
        <v>1401.1420549499585</v>
      </c>
      <c r="U383" s="5">
        <v>1412.0538456812717</v>
      </c>
      <c r="V383" s="5">
        <v>1420.7498911165087</v>
      </c>
      <c r="W383" s="5">
        <v>1433.0118232129162</v>
      </c>
      <c r="X383" s="5">
        <v>1447.174098134489</v>
      </c>
      <c r="Y383" s="5">
        <v>1462.2900421549975</v>
      </c>
      <c r="Z383" s="5">
        <v>1477.1690426675978</v>
      </c>
      <c r="AA383" s="5">
        <v>1489.9409564587568</v>
      </c>
      <c r="AB383" s="5">
        <v>1502.947559023746</v>
      </c>
      <c r="AC383" s="5">
        <v>1517.721630456118</v>
      </c>
      <c r="AD383" s="5">
        <v>1535.9277086113461</v>
      </c>
      <c r="AE383" s="5">
        <v>1550.1396559176001</v>
      </c>
      <c r="AF383" s="5"/>
      <c r="AG383" s="6"/>
    </row>
    <row r="384" spans="1:33">
      <c r="A384" t="str">
        <f t="shared" si="6"/>
        <v>NCW06000022Mig_InternalIN</v>
      </c>
      <c r="B384" t="str">
        <f>VLOOKUP(D384, Lookups!B:D,3,FALSE)</f>
        <v>W06000022</v>
      </c>
      <c r="C384" s="3" t="s">
        <v>172</v>
      </c>
      <c r="D384" s="3" t="s">
        <v>61</v>
      </c>
      <c r="E384" s="3" t="s">
        <v>36</v>
      </c>
      <c r="F384" s="4" t="s">
        <v>31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/>
      <c r="AG384" s="6"/>
    </row>
    <row r="385" spans="1:33">
      <c r="A385" t="str">
        <f t="shared" si="6"/>
        <v>NCW06000022Mig_InternalOut</v>
      </c>
      <c r="B385" t="str">
        <f>VLOOKUP(D385, Lookups!B:D,3,FALSE)</f>
        <v>W06000022</v>
      </c>
      <c r="C385" s="3" t="s">
        <v>172</v>
      </c>
      <c r="D385" s="3" t="s">
        <v>61</v>
      </c>
      <c r="E385" s="3" t="s">
        <v>37</v>
      </c>
      <c r="F385" s="4" t="s">
        <v>31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/>
      <c r="AG385" s="6"/>
    </row>
    <row r="386" spans="1:33">
      <c r="A386" t="str">
        <f t="shared" si="6"/>
        <v>NCW06000022Mig_OverseasIn</v>
      </c>
      <c r="B386" t="str">
        <f>VLOOKUP(D386, Lookups!B:D,3,FALSE)</f>
        <v>W06000022</v>
      </c>
      <c r="C386" s="3" t="s">
        <v>172</v>
      </c>
      <c r="D386" s="3" t="s">
        <v>61</v>
      </c>
      <c r="E386" s="3" t="s">
        <v>38</v>
      </c>
      <c r="F386" s="4" t="s">
        <v>31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/>
      <c r="AG386" s="6"/>
    </row>
    <row r="387" spans="1:33">
      <c r="A387" t="str">
        <f t="shared" si="6"/>
        <v>NCW06000022Mig_OverseasOut</v>
      </c>
      <c r="B387" t="str">
        <f>VLOOKUP(D387, Lookups!B:D,3,FALSE)</f>
        <v>W06000022</v>
      </c>
      <c r="C387" s="3" t="s">
        <v>172</v>
      </c>
      <c r="D387" s="3" t="s">
        <v>61</v>
      </c>
      <c r="E387" s="3" t="s">
        <v>39</v>
      </c>
      <c r="F387" s="4" t="s">
        <v>31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/>
      <c r="AG387" s="6"/>
    </row>
    <row r="388" spans="1:33">
      <c r="A388" t="str">
        <f t="shared" si="6"/>
        <v>NCW06000022Constraint</v>
      </c>
      <c r="B388" t="str">
        <f>VLOOKUP(D388, Lookups!B:D,3,FALSE)</f>
        <v>W06000022</v>
      </c>
      <c r="C388" s="3" t="s">
        <v>172</v>
      </c>
      <c r="D388" s="3" t="s">
        <v>61</v>
      </c>
      <c r="E388" s="3" t="s">
        <v>40</v>
      </c>
      <c r="F388" s="4" t="s">
        <v>31</v>
      </c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6"/>
    </row>
    <row r="389" spans="1:33">
      <c r="A389" t="str">
        <f t="shared" si="6"/>
        <v>NCW06000015StartPop</v>
      </c>
      <c r="B389" t="str">
        <f>VLOOKUP(D389, Lookups!B:D,3,FALSE)</f>
        <v>W06000015</v>
      </c>
      <c r="C389" s="3" t="s">
        <v>172</v>
      </c>
      <c r="D389" s="3" t="s">
        <v>62</v>
      </c>
      <c r="E389" s="3" t="s">
        <v>30</v>
      </c>
      <c r="F389" s="4" t="s">
        <v>31</v>
      </c>
      <c r="G389" s="5">
        <v>354294</v>
      </c>
      <c r="H389" s="5">
        <v>356236.92732201295</v>
      </c>
      <c r="I389" s="5">
        <v>358297.42908882175</v>
      </c>
      <c r="J389" s="5">
        <v>360473.01047781302</v>
      </c>
      <c r="K389" s="5">
        <v>362756.34383211459</v>
      </c>
      <c r="L389" s="5">
        <v>365141.47319000401</v>
      </c>
      <c r="M389" s="5">
        <v>367612.46352934517</v>
      </c>
      <c r="N389" s="5">
        <v>370150.60654824763</v>
      </c>
      <c r="O389" s="5">
        <v>372741.39785899199</v>
      </c>
      <c r="P389" s="5">
        <v>375348.98576765624</v>
      </c>
      <c r="Q389" s="5">
        <v>377931.49740904092</v>
      </c>
      <c r="R389" s="5">
        <v>380447.93223773607</v>
      </c>
      <c r="S389" s="5">
        <v>382851.59069708409</v>
      </c>
      <c r="T389" s="5">
        <v>385093.87520118069</v>
      </c>
      <c r="U389" s="5">
        <v>387143.65057896206</v>
      </c>
      <c r="V389" s="5">
        <v>388983.24892111734</v>
      </c>
      <c r="W389" s="5">
        <v>390601.09020841256</v>
      </c>
      <c r="X389" s="5">
        <v>391995.94733607274</v>
      </c>
      <c r="Y389" s="5">
        <v>393172.06219513778</v>
      </c>
      <c r="Z389" s="5">
        <v>394155.35160395212</v>
      </c>
      <c r="AA389" s="5">
        <v>394982.82568678021</v>
      </c>
      <c r="AB389" s="5">
        <v>395682.78375251894</v>
      </c>
      <c r="AC389" s="5">
        <v>396280.17358925845</v>
      </c>
      <c r="AD389" s="5">
        <v>396799.08640755992</v>
      </c>
      <c r="AE389" s="5">
        <v>397271.27762091311</v>
      </c>
      <c r="AF389" s="5">
        <v>397723.18876609445</v>
      </c>
      <c r="AG389" s="6"/>
    </row>
    <row r="390" spans="1:33">
      <c r="A390" t="str">
        <f t="shared" si="6"/>
        <v>NCW06000015Births</v>
      </c>
      <c r="B390" t="str">
        <f>VLOOKUP(D390, Lookups!B:D,3,FALSE)</f>
        <v>W06000015</v>
      </c>
      <c r="C390" s="3" t="s">
        <v>172</v>
      </c>
      <c r="D390" s="3" t="s">
        <v>62</v>
      </c>
      <c r="E390" s="3" t="s">
        <v>34</v>
      </c>
      <c r="F390" s="4" t="s">
        <v>32</v>
      </c>
      <c r="G390" s="5">
        <v>2361.1786839165607</v>
      </c>
      <c r="H390" s="5">
        <v>2407.8468782197142</v>
      </c>
      <c r="I390" s="5">
        <v>2464.9817180643549</v>
      </c>
      <c r="J390" s="5">
        <v>2519.0337555153014</v>
      </c>
      <c r="K390" s="5">
        <v>2572.2858526465857</v>
      </c>
      <c r="L390" s="5">
        <v>2618.5346548447746</v>
      </c>
      <c r="M390" s="5">
        <v>2654.9374671145692</v>
      </c>
      <c r="N390" s="5">
        <v>2685.5688885635391</v>
      </c>
      <c r="O390" s="5">
        <v>2699.6472916151743</v>
      </c>
      <c r="P390" s="5">
        <v>2693.5379251820241</v>
      </c>
      <c r="Q390" s="5">
        <v>2667.8574757635188</v>
      </c>
      <c r="R390" s="5">
        <v>2618.9021808338402</v>
      </c>
      <c r="S390" s="5">
        <v>2548.6969833323719</v>
      </c>
      <c r="T390" s="5">
        <v>2463.199745208</v>
      </c>
      <c r="U390" s="5">
        <v>2369.1985542466664</v>
      </c>
      <c r="V390" s="5">
        <v>2271.2935730408685</v>
      </c>
      <c r="W390" s="5">
        <v>2172.935643600506</v>
      </c>
      <c r="X390" s="5">
        <v>2079.6507501997021</v>
      </c>
      <c r="Y390" s="5">
        <v>2001.6916219685061</v>
      </c>
      <c r="Z390" s="5">
        <v>1943.565327464747</v>
      </c>
      <c r="AA390" s="5">
        <v>1902.2043896162018</v>
      </c>
      <c r="AB390" s="5">
        <v>1874.5519852822131</v>
      </c>
      <c r="AC390" s="5">
        <v>1861.571308373118</v>
      </c>
      <c r="AD390" s="5">
        <v>1863.542732928586</v>
      </c>
      <c r="AE390" s="5">
        <v>1878.7234329675623</v>
      </c>
      <c r="AF390" s="5"/>
      <c r="AG390" s="6"/>
    </row>
    <row r="391" spans="1:33">
      <c r="A391" t="str">
        <f t="shared" si="6"/>
        <v>NCW06000015Births</v>
      </c>
      <c r="B391" t="str">
        <f>VLOOKUP(D391, Lookups!B:D,3,FALSE)</f>
        <v>W06000015</v>
      </c>
      <c r="C391" s="3" t="s">
        <v>172</v>
      </c>
      <c r="D391" s="3" t="s">
        <v>62</v>
      </c>
      <c r="E391" s="3" t="s">
        <v>34</v>
      </c>
      <c r="F391" s="4" t="s">
        <v>33</v>
      </c>
      <c r="G391" s="5">
        <v>2248.7417084053595</v>
      </c>
      <c r="H391" s="5">
        <v>2293.1876098105813</v>
      </c>
      <c r="I391" s="5">
        <v>2347.6017455288438</v>
      </c>
      <c r="J391" s="5">
        <v>2399.0798788307316</v>
      </c>
      <c r="K391" s="5">
        <v>2449.7961641736683</v>
      </c>
      <c r="L391" s="5">
        <v>2493.8426445079504</v>
      </c>
      <c r="M391" s="5">
        <v>2528.5119911406046</v>
      </c>
      <c r="N391" s="5">
        <v>2557.6847748309028</v>
      </c>
      <c r="O391" s="5">
        <v>2571.0927783613429</v>
      </c>
      <c r="P391" s="5">
        <v>2565.2743338684559</v>
      </c>
      <c r="Q391" s="5">
        <v>2540.8167618552279</v>
      </c>
      <c r="R391" s="5">
        <v>2494.1926692757343</v>
      </c>
      <c r="S391" s="5">
        <v>2427.3305733048701</v>
      </c>
      <c r="T391" s="5">
        <v>2345.9046284437932</v>
      </c>
      <c r="U391" s="5">
        <v>2256.3796805038528</v>
      </c>
      <c r="V391" s="5">
        <v>2163.1368369199313</v>
      </c>
      <c r="W391" s="5">
        <v>2069.4626140449163</v>
      </c>
      <c r="X391" s="5">
        <v>1980.6198542896161</v>
      </c>
      <c r="Y391" s="5">
        <v>1906.3730620419324</v>
      </c>
      <c r="Z391" s="5">
        <v>1851.0146837472234</v>
      </c>
      <c r="AA391" s="5">
        <v>1811.6233125340516</v>
      </c>
      <c r="AB391" s="5">
        <v>1785.2876881329435</v>
      </c>
      <c r="AC391" s="5">
        <v>1772.925138120253</v>
      </c>
      <c r="AD391" s="5">
        <v>1774.802685403334</v>
      </c>
      <c r="AE391" s="5">
        <v>1789.2604956372516</v>
      </c>
      <c r="AF391" s="5"/>
      <c r="AG391" s="6"/>
    </row>
    <row r="392" spans="1:33">
      <c r="A392" t="str">
        <f t="shared" si="6"/>
        <v>NCW06000015Deaths</v>
      </c>
      <c r="B392" t="str">
        <f>VLOOKUP(D392, Lookups!B:D,3,FALSE)</f>
        <v>W06000015</v>
      </c>
      <c r="C392" s="3" t="s">
        <v>172</v>
      </c>
      <c r="D392" s="3" t="s">
        <v>62</v>
      </c>
      <c r="E392" s="3" t="s">
        <v>35</v>
      </c>
      <c r="F392" s="4" t="s">
        <v>31</v>
      </c>
      <c r="G392" s="5">
        <v>2666.9930703091195</v>
      </c>
      <c r="H392" s="5">
        <v>2640.5327212212287</v>
      </c>
      <c r="I392" s="5">
        <v>2637.0020746021842</v>
      </c>
      <c r="J392" s="5">
        <v>2634.7802800445188</v>
      </c>
      <c r="K392" s="5">
        <v>2636.9526589305706</v>
      </c>
      <c r="L392" s="5">
        <v>2641.3869600116263</v>
      </c>
      <c r="M392" s="5">
        <v>2645.3064393523591</v>
      </c>
      <c r="N392" s="5">
        <v>2652.4623526505034</v>
      </c>
      <c r="O392" s="5">
        <v>2663.1521613123141</v>
      </c>
      <c r="P392" s="5">
        <v>2676.3006176660469</v>
      </c>
      <c r="Q392" s="5">
        <v>2692.239408923364</v>
      </c>
      <c r="R392" s="5">
        <v>2709.4363907614379</v>
      </c>
      <c r="S392" s="5">
        <v>2733.7430525405157</v>
      </c>
      <c r="T392" s="5">
        <v>2759.3289958705759</v>
      </c>
      <c r="U392" s="5">
        <v>2785.9798925954365</v>
      </c>
      <c r="V392" s="5">
        <v>2816.5891226653648</v>
      </c>
      <c r="W392" s="5">
        <v>2847.5411299851953</v>
      </c>
      <c r="X392" s="5">
        <v>2884.1557454242784</v>
      </c>
      <c r="Y392" s="5">
        <v>2924.7752751960261</v>
      </c>
      <c r="Z392" s="5">
        <v>2967.1059283839095</v>
      </c>
      <c r="AA392" s="5">
        <v>3013.869636411483</v>
      </c>
      <c r="AB392" s="5">
        <v>3062.4498366757325</v>
      </c>
      <c r="AC392" s="5">
        <v>3115.5836281920642</v>
      </c>
      <c r="AD392" s="5">
        <v>3166.1542049785612</v>
      </c>
      <c r="AE392" s="5">
        <v>3216.0727834235031</v>
      </c>
      <c r="AF392" s="5"/>
      <c r="AG392" s="6"/>
    </row>
    <row r="393" spans="1:33">
      <c r="A393" t="str">
        <f t="shared" si="6"/>
        <v>NCW06000015Mig_InternalIN</v>
      </c>
      <c r="B393" t="str">
        <f>VLOOKUP(D393, Lookups!B:D,3,FALSE)</f>
        <v>W06000015</v>
      </c>
      <c r="C393" s="3" t="s">
        <v>172</v>
      </c>
      <c r="D393" s="3" t="s">
        <v>62</v>
      </c>
      <c r="E393" s="3" t="s">
        <v>36</v>
      </c>
      <c r="F393" s="4" t="s">
        <v>31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/>
      <c r="AG393" s="6"/>
    </row>
    <row r="394" spans="1:33">
      <c r="A394" t="str">
        <f t="shared" si="6"/>
        <v>NCW06000015Mig_InternalOut</v>
      </c>
      <c r="B394" t="str">
        <f>VLOOKUP(D394, Lookups!B:D,3,FALSE)</f>
        <v>W06000015</v>
      </c>
      <c r="C394" s="3" t="s">
        <v>172</v>
      </c>
      <c r="D394" s="3" t="s">
        <v>62</v>
      </c>
      <c r="E394" s="3" t="s">
        <v>37</v>
      </c>
      <c r="F394" s="4" t="s">
        <v>31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/>
      <c r="AG394" s="6"/>
    </row>
    <row r="395" spans="1:33">
      <c r="A395" t="str">
        <f t="shared" si="6"/>
        <v>NCW06000015Mig_OverseasIn</v>
      </c>
      <c r="B395" t="str">
        <f>VLOOKUP(D395, Lookups!B:D,3,FALSE)</f>
        <v>W06000015</v>
      </c>
      <c r="C395" s="3" t="s">
        <v>172</v>
      </c>
      <c r="D395" s="3" t="s">
        <v>62</v>
      </c>
      <c r="E395" s="3" t="s">
        <v>38</v>
      </c>
      <c r="F395" s="4" t="s">
        <v>31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/>
      <c r="AG395" s="6"/>
    </row>
    <row r="396" spans="1:33">
      <c r="A396" t="str">
        <f t="shared" si="6"/>
        <v>NCW06000015Mig_OverseasOut</v>
      </c>
      <c r="B396" t="str">
        <f>VLOOKUP(D396, Lookups!B:D,3,FALSE)</f>
        <v>W06000015</v>
      </c>
      <c r="C396" s="3" t="s">
        <v>172</v>
      </c>
      <c r="D396" s="3" t="s">
        <v>62</v>
      </c>
      <c r="E396" s="3" t="s">
        <v>39</v>
      </c>
      <c r="F396" s="4" t="s">
        <v>31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/>
      <c r="AG396" s="6"/>
    </row>
    <row r="397" spans="1:33">
      <c r="A397" t="str">
        <f t="shared" si="6"/>
        <v>NCW06000015Constraint</v>
      </c>
      <c r="B397" t="str">
        <f>VLOOKUP(D397, Lookups!B:D,3,FALSE)</f>
        <v>W06000015</v>
      </c>
      <c r="C397" s="3" t="s">
        <v>172</v>
      </c>
      <c r="D397" s="3" t="s">
        <v>62</v>
      </c>
      <c r="E397" s="3" t="s">
        <v>40</v>
      </c>
      <c r="F397" s="4" t="s">
        <v>31</v>
      </c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6"/>
    </row>
    <row r="398" spans="1:33">
      <c r="A398" t="str">
        <f t="shared" si="6"/>
        <v>TENW06000001StartPop</v>
      </c>
      <c r="B398" t="str">
        <f>VLOOKUP(D398, Lookups!B:D,3,FALSE)</f>
        <v>W06000001</v>
      </c>
      <c r="C398" s="3" t="s">
        <v>175</v>
      </c>
      <c r="D398" s="3" t="s">
        <v>41</v>
      </c>
      <c r="E398" s="3" t="s">
        <v>30</v>
      </c>
      <c r="F398" s="4" t="s">
        <v>31</v>
      </c>
      <c r="G398" s="5">
        <v>70169</v>
      </c>
      <c r="H398" s="5">
        <v>70248.153750097947</v>
      </c>
      <c r="I398" s="5">
        <v>70336.934999282923</v>
      </c>
      <c r="J398" s="5">
        <v>70428.643481146864</v>
      </c>
      <c r="K398" s="5">
        <v>70514.610687619308</v>
      </c>
      <c r="L398" s="5">
        <v>70601.836119769068</v>
      </c>
      <c r="M398" s="5">
        <v>70687.045381306642</v>
      </c>
      <c r="N398" s="5">
        <v>70770.866075624159</v>
      </c>
      <c r="O398" s="5">
        <v>70851.42289996428</v>
      </c>
      <c r="P398" s="5">
        <v>70925.112475624774</v>
      </c>
      <c r="Q398" s="5">
        <v>70985.886832012155</v>
      </c>
      <c r="R398" s="5">
        <v>71034.083956761518</v>
      </c>
      <c r="S398" s="5">
        <v>71069.705149391593</v>
      </c>
      <c r="T398" s="5">
        <v>71091.696123640402</v>
      </c>
      <c r="U398" s="5">
        <v>71101.539800324244</v>
      </c>
      <c r="V398" s="5">
        <v>71099.986990304009</v>
      </c>
      <c r="W398" s="5">
        <v>71088.363179958193</v>
      </c>
      <c r="X398" s="5">
        <v>71069.211877009657</v>
      </c>
      <c r="Y398" s="5">
        <v>71044.154287120225</v>
      </c>
      <c r="Z398" s="5">
        <v>71015.375312286938</v>
      </c>
      <c r="AA398" s="5">
        <v>70980.422183649061</v>
      </c>
      <c r="AB398" s="5">
        <v>70941.841621625645</v>
      </c>
      <c r="AC398" s="5">
        <v>70900.388099372591</v>
      </c>
      <c r="AD398" s="5">
        <v>70858.850160123548</v>
      </c>
      <c r="AE398" s="5">
        <v>70815.771402063561</v>
      </c>
      <c r="AF398" s="5">
        <v>70773.864107842426</v>
      </c>
      <c r="AG398" s="6"/>
    </row>
    <row r="399" spans="1:33">
      <c r="A399" t="str">
        <f t="shared" si="6"/>
        <v>TENW06000001Births</v>
      </c>
      <c r="B399" t="str">
        <f>VLOOKUP(D399, Lookups!B:D,3,FALSE)</f>
        <v>W06000001</v>
      </c>
      <c r="C399" s="3" t="s">
        <v>175</v>
      </c>
      <c r="D399" s="3" t="s">
        <v>41</v>
      </c>
      <c r="E399" s="3" t="s">
        <v>34</v>
      </c>
      <c r="F399" s="4" t="s">
        <v>32</v>
      </c>
      <c r="G399" s="5">
        <v>388.74301679690757</v>
      </c>
      <c r="H399" s="5">
        <v>388.06991488864497</v>
      </c>
      <c r="I399" s="5">
        <v>388.16763677958448</v>
      </c>
      <c r="J399" s="5">
        <v>388.01666083067312</v>
      </c>
      <c r="K399" s="5">
        <v>388.36119324707226</v>
      </c>
      <c r="L399" s="5">
        <v>388.81228381548084</v>
      </c>
      <c r="M399" s="5">
        <v>388.50147198970438</v>
      </c>
      <c r="N399" s="5">
        <v>388.14473171374334</v>
      </c>
      <c r="O399" s="5">
        <v>386.02415769044057</v>
      </c>
      <c r="P399" s="5">
        <v>382.65990373135446</v>
      </c>
      <c r="Q399" s="5">
        <v>379.17090412158137</v>
      </c>
      <c r="R399" s="5">
        <v>375.22214439611838</v>
      </c>
      <c r="S399" s="5">
        <v>371.62209376186263</v>
      </c>
      <c r="T399" s="5">
        <v>369.14760511119016</v>
      </c>
      <c r="U399" s="5">
        <v>367.31365998592054</v>
      </c>
      <c r="V399" s="5">
        <v>366.15281618193052</v>
      </c>
      <c r="W399" s="5">
        <v>365.9373750239107</v>
      </c>
      <c r="X399" s="5">
        <v>366.59818025831788</v>
      </c>
      <c r="Y399" s="5">
        <v>368.03799506699687</v>
      </c>
      <c r="Z399" s="5">
        <v>369.47563032735968</v>
      </c>
      <c r="AA399" s="5">
        <v>371.14385983972807</v>
      </c>
      <c r="AB399" s="5">
        <v>373.37809248569431</v>
      </c>
      <c r="AC399" s="5">
        <v>376.06418752483592</v>
      </c>
      <c r="AD399" s="5">
        <v>378.78385284764602</v>
      </c>
      <c r="AE399" s="5">
        <v>381.41278587100726</v>
      </c>
      <c r="AF399" s="5"/>
      <c r="AG399" s="6"/>
    </row>
    <row r="400" spans="1:33">
      <c r="A400" t="str">
        <f t="shared" si="6"/>
        <v>TENW06000001Births</v>
      </c>
      <c r="B400" t="str">
        <f>VLOOKUP(D400, Lookups!B:D,3,FALSE)</f>
        <v>W06000001</v>
      </c>
      <c r="C400" s="3" t="s">
        <v>175</v>
      </c>
      <c r="D400" s="3" t="s">
        <v>41</v>
      </c>
      <c r="E400" s="3" t="s">
        <v>34</v>
      </c>
      <c r="F400" s="4" t="s">
        <v>33</v>
      </c>
      <c r="G400" s="5">
        <v>370.23146180216116</v>
      </c>
      <c r="H400" s="5">
        <v>369.59041233588079</v>
      </c>
      <c r="I400" s="5">
        <v>369.68348080777446</v>
      </c>
      <c r="J400" s="5">
        <v>369.53969418307054</v>
      </c>
      <c r="K400" s="5">
        <v>369.86782030920062</v>
      </c>
      <c r="L400" s="5">
        <v>370.29743039434931</v>
      </c>
      <c r="M400" s="5">
        <v>370.00141911792622</v>
      </c>
      <c r="N400" s="5">
        <v>369.66166645833891</v>
      </c>
      <c r="O400" s="5">
        <v>367.64207205642265</v>
      </c>
      <c r="P400" s="5">
        <v>364.43802051767335</v>
      </c>
      <c r="Q400" s="5">
        <v>361.11516359178722</v>
      </c>
      <c r="R400" s="5">
        <v>357.35443986867165</v>
      </c>
      <c r="S400" s="5">
        <v>353.92582005740269</v>
      </c>
      <c r="T400" s="5">
        <v>351.56916408992095</v>
      </c>
      <c r="U400" s="5">
        <v>349.82254960360012</v>
      </c>
      <c r="V400" s="5">
        <v>348.7169840245283</v>
      </c>
      <c r="W400" s="5">
        <v>348.51180195972051</v>
      </c>
      <c r="X400" s="5">
        <v>349.14114030749818</v>
      </c>
      <c r="Y400" s="5">
        <v>350.51239257006961</v>
      </c>
      <c r="Z400" s="5">
        <v>351.88156907224334</v>
      </c>
      <c r="AA400" s="5">
        <v>353.47035915797835</v>
      </c>
      <c r="AB400" s="5">
        <v>355.59819987223193</v>
      </c>
      <c r="AC400" s="5">
        <v>358.15638574287482</v>
      </c>
      <c r="AD400" s="5">
        <v>360.74654331373773</v>
      </c>
      <c r="AE400" s="5">
        <v>363.25028916681759</v>
      </c>
      <c r="AF400" s="5"/>
      <c r="AG400" s="6"/>
    </row>
    <row r="401" spans="1:33">
      <c r="A401" t="str">
        <f t="shared" si="6"/>
        <v>TENW06000001Deaths</v>
      </c>
      <c r="B401" t="str">
        <f>VLOOKUP(D401, Lookups!B:D,3,FALSE)</f>
        <v>W06000001</v>
      </c>
      <c r="C401" s="3" t="s">
        <v>175</v>
      </c>
      <c r="D401" s="3" t="s">
        <v>41</v>
      </c>
      <c r="E401" s="3" t="s">
        <v>35</v>
      </c>
      <c r="F401" s="4" t="s">
        <v>31</v>
      </c>
      <c r="G401" s="5">
        <v>795.65935873529281</v>
      </c>
      <c r="H401" s="5">
        <v>784.71770827366674</v>
      </c>
      <c r="I401" s="5">
        <v>781.98126595754195</v>
      </c>
      <c r="J401" s="5">
        <v>787.42777877545382</v>
      </c>
      <c r="K401" s="5">
        <v>786.84221164061955</v>
      </c>
      <c r="L401" s="5">
        <v>789.73908290644283</v>
      </c>
      <c r="M401" s="5">
        <v>790.52082702420421</v>
      </c>
      <c r="N401" s="5">
        <v>793.08820406612972</v>
      </c>
      <c r="O401" s="5">
        <v>795.81528432054392</v>
      </c>
      <c r="P401" s="5">
        <v>802.1621980957018</v>
      </c>
      <c r="Q401" s="5">
        <v>807.92757319819941</v>
      </c>
      <c r="R401" s="5">
        <v>812.79402186889081</v>
      </c>
      <c r="S401" s="5">
        <v>819.39556980457087</v>
      </c>
      <c r="T401" s="5">
        <v>826.7117227514068</v>
      </c>
      <c r="U401" s="5">
        <v>834.52764984387022</v>
      </c>
      <c r="V401" s="5">
        <v>842.33224078642922</v>
      </c>
      <c r="W401" s="5">
        <v>849.43911016632762</v>
      </c>
      <c r="X401" s="5">
        <v>856.63554068935946</v>
      </c>
      <c r="Y401" s="5">
        <v>863.16799270452498</v>
      </c>
      <c r="Z401" s="5">
        <v>872.14895827159671</v>
      </c>
      <c r="AA401" s="5">
        <v>879.03341125527174</v>
      </c>
      <c r="AB401" s="5">
        <v>886.26844484513538</v>
      </c>
      <c r="AC401" s="5">
        <v>891.59714275082752</v>
      </c>
      <c r="AD401" s="5">
        <v>898.44778445556108</v>
      </c>
      <c r="AE401" s="5">
        <v>902.40899949308925</v>
      </c>
      <c r="AF401" s="5"/>
      <c r="AG401" s="6"/>
    </row>
    <row r="402" spans="1:33">
      <c r="A402" t="str">
        <f t="shared" si="6"/>
        <v>TENW06000001Mig_InternalIN</v>
      </c>
      <c r="B402" t="str">
        <f>VLOOKUP(D402, Lookups!B:D,3,FALSE)</f>
        <v>W06000001</v>
      </c>
      <c r="C402" s="3" t="s">
        <v>175</v>
      </c>
      <c r="D402" s="3" t="s">
        <v>41</v>
      </c>
      <c r="E402" s="3" t="s">
        <v>36</v>
      </c>
      <c r="F402" s="4" t="s">
        <v>31</v>
      </c>
      <c r="G402" s="5">
        <v>2319.7298531577394</v>
      </c>
      <c r="H402" s="5">
        <v>2319.7298531577403</v>
      </c>
      <c r="I402" s="5">
        <v>2319.7298531577394</v>
      </c>
      <c r="J402" s="5">
        <v>2319.7298531577399</v>
      </c>
      <c r="K402" s="5">
        <v>2319.7298531577389</v>
      </c>
      <c r="L402" s="5">
        <v>2319.729853157738</v>
      </c>
      <c r="M402" s="5">
        <v>2319.7298531577408</v>
      </c>
      <c r="N402" s="5">
        <v>2319.7298531577394</v>
      </c>
      <c r="O402" s="5">
        <v>2319.7298531577412</v>
      </c>
      <c r="P402" s="5">
        <v>2319.7298531577403</v>
      </c>
      <c r="Q402" s="5">
        <v>2319.7298531577403</v>
      </c>
      <c r="R402" s="5">
        <v>2319.7298531577403</v>
      </c>
      <c r="S402" s="5">
        <v>2319.7298531577403</v>
      </c>
      <c r="T402" s="5">
        <v>2319.7298531577394</v>
      </c>
      <c r="U402" s="5">
        <v>2319.7298531577394</v>
      </c>
      <c r="V402" s="5">
        <v>2319.729853157738</v>
      </c>
      <c r="W402" s="5">
        <v>2319.7298531577399</v>
      </c>
      <c r="X402" s="5">
        <v>2319.7298531577412</v>
      </c>
      <c r="Y402" s="5">
        <v>2319.7298531577403</v>
      </c>
      <c r="Z402" s="5">
        <v>2319.7298531577399</v>
      </c>
      <c r="AA402" s="5">
        <v>2319.7298531577399</v>
      </c>
      <c r="AB402" s="5">
        <v>2319.7298531577389</v>
      </c>
      <c r="AC402" s="5">
        <v>2319.7298531577403</v>
      </c>
      <c r="AD402" s="5">
        <v>2319.7298531577394</v>
      </c>
      <c r="AE402" s="5">
        <v>2319.7298531577417</v>
      </c>
      <c r="AF402" s="5"/>
      <c r="AG402" s="6"/>
    </row>
    <row r="403" spans="1:33">
      <c r="A403" t="str">
        <f t="shared" si="6"/>
        <v>TENW06000001Mig_InternalOut</v>
      </c>
      <c r="B403" t="str">
        <f>VLOOKUP(D403, Lookups!B:D,3,FALSE)</f>
        <v>W06000001</v>
      </c>
      <c r="C403" s="3" t="s">
        <v>175</v>
      </c>
      <c r="D403" s="3" t="s">
        <v>41</v>
      </c>
      <c r="E403" s="3" t="s">
        <v>37</v>
      </c>
      <c r="F403" s="4" t="s">
        <v>31</v>
      </c>
      <c r="G403" s="5">
        <v>2229.4912229235988</v>
      </c>
      <c r="H403" s="5">
        <v>2229.4912229236006</v>
      </c>
      <c r="I403" s="5">
        <v>2229.4912229236011</v>
      </c>
      <c r="J403" s="5">
        <v>2229.4912229236002</v>
      </c>
      <c r="K403" s="5">
        <v>2229.4912229236002</v>
      </c>
      <c r="L403" s="5">
        <v>2229.4912229236002</v>
      </c>
      <c r="M403" s="5">
        <v>2229.4912229236006</v>
      </c>
      <c r="N403" s="5">
        <v>2229.4912229236002</v>
      </c>
      <c r="O403" s="5">
        <v>2229.4912229235993</v>
      </c>
      <c r="P403" s="5">
        <v>2229.4912229235997</v>
      </c>
      <c r="Q403" s="5">
        <v>2229.4912229236011</v>
      </c>
      <c r="R403" s="5">
        <v>2229.4912229235993</v>
      </c>
      <c r="S403" s="5">
        <v>2229.4912229235988</v>
      </c>
      <c r="T403" s="5">
        <v>2229.4912229236002</v>
      </c>
      <c r="U403" s="5">
        <v>2229.4912229236006</v>
      </c>
      <c r="V403" s="5">
        <v>2229.4912229235997</v>
      </c>
      <c r="W403" s="5">
        <v>2229.4912229236002</v>
      </c>
      <c r="X403" s="5">
        <v>2229.4912229235993</v>
      </c>
      <c r="Y403" s="5">
        <v>2229.4912229236006</v>
      </c>
      <c r="Z403" s="5">
        <v>2229.4912229235997</v>
      </c>
      <c r="AA403" s="5">
        <v>2229.4912229235997</v>
      </c>
      <c r="AB403" s="5">
        <v>2229.4912229235988</v>
      </c>
      <c r="AC403" s="5">
        <v>2229.4912229235997</v>
      </c>
      <c r="AD403" s="5">
        <v>2229.4912229236002</v>
      </c>
      <c r="AE403" s="5">
        <v>2229.4912229236015</v>
      </c>
      <c r="AF403" s="5"/>
      <c r="AG403" s="6"/>
    </row>
    <row r="404" spans="1:33">
      <c r="A404" t="str">
        <f t="shared" si="6"/>
        <v>TENW06000001Mig_OverseasIn</v>
      </c>
      <c r="B404" t="str">
        <f>VLOOKUP(D404, Lookups!B:D,3,FALSE)</f>
        <v>W06000001</v>
      </c>
      <c r="C404" s="3" t="s">
        <v>175</v>
      </c>
      <c r="D404" s="3" t="s">
        <v>41</v>
      </c>
      <c r="E404" s="3" t="s">
        <v>38</v>
      </c>
      <c r="F404" s="4" t="s">
        <v>31</v>
      </c>
      <c r="G404" s="5">
        <v>136.29999999999987</v>
      </c>
      <c r="H404" s="5">
        <v>136.29999999999987</v>
      </c>
      <c r="I404" s="5">
        <v>136.29999999999987</v>
      </c>
      <c r="J404" s="5">
        <v>136.29999999999987</v>
      </c>
      <c r="K404" s="5">
        <v>136.29999999999987</v>
      </c>
      <c r="L404" s="5">
        <v>136.29999999999987</v>
      </c>
      <c r="M404" s="5">
        <v>136.29999999999987</v>
      </c>
      <c r="N404" s="5">
        <v>136.29999999999987</v>
      </c>
      <c r="O404" s="5">
        <v>136.29999999999987</v>
      </c>
      <c r="P404" s="5">
        <v>136.29999999999987</v>
      </c>
      <c r="Q404" s="5">
        <v>136.29999999999987</v>
      </c>
      <c r="R404" s="5">
        <v>136.29999999999987</v>
      </c>
      <c r="S404" s="5">
        <v>136.29999999999987</v>
      </c>
      <c r="T404" s="5">
        <v>136.29999999999987</v>
      </c>
      <c r="U404" s="5">
        <v>136.29999999999987</v>
      </c>
      <c r="V404" s="5">
        <v>136.29999999999987</v>
      </c>
      <c r="W404" s="5">
        <v>136.29999999999987</v>
      </c>
      <c r="X404" s="5">
        <v>136.29999999999987</v>
      </c>
      <c r="Y404" s="5">
        <v>136.29999999999987</v>
      </c>
      <c r="Z404" s="5">
        <v>136.29999999999987</v>
      </c>
      <c r="AA404" s="5">
        <v>136.29999999999987</v>
      </c>
      <c r="AB404" s="5">
        <v>136.29999999999987</v>
      </c>
      <c r="AC404" s="5">
        <v>136.29999999999987</v>
      </c>
      <c r="AD404" s="5">
        <v>136.29999999999987</v>
      </c>
      <c r="AE404" s="5">
        <v>136.29999999999987</v>
      </c>
      <c r="AF404" s="5"/>
      <c r="AG404" s="6"/>
    </row>
    <row r="405" spans="1:33">
      <c r="A405" t="str">
        <f t="shared" si="6"/>
        <v>TENW06000001Mig_OverseasOut</v>
      </c>
      <c r="B405" t="str">
        <f>VLOOKUP(D405, Lookups!B:D,3,FALSE)</f>
        <v>W06000001</v>
      </c>
      <c r="C405" s="3" t="s">
        <v>175</v>
      </c>
      <c r="D405" s="3" t="s">
        <v>41</v>
      </c>
      <c r="E405" s="3" t="s">
        <v>39</v>
      </c>
      <c r="F405" s="4" t="s">
        <v>31</v>
      </c>
      <c r="G405" s="5">
        <v>110.69999999999999</v>
      </c>
      <c r="H405" s="5">
        <v>110.70000000000003</v>
      </c>
      <c r="I405" s="5">
        <v>110.70000000000003</v>
      </c>
      <c r="J405" s="5">
        <v>110.70000000000003</v>
      </c>
      <c r="K405" s="5">
        <v>110.70000000000003</v>
      </c>
      <c r="L405" s="5">
        <v>110.69999999999997</v>
      </c>
      <c r="M405" s="5">
        <v>110.70000000000002</v>
      </c>
      <c r="N405" s="5">
        <v>110.70000000000002</v>
      </c>
      <c r="O405" s="5">
        <v>110.70000000000003</v>
      </c>
      <c r="P405" s="5">
        <v>110.69999999999999</v>
      </c>
      <c r="Q405" s="5">
        <v>110.70000000000002</v>
      </c>
      <c r="R405" s="5">
        <v>110.70000000000002</v>
      </c>
      <c r="S405" s="5">
        <v>110.70000000000002</v>
      </c>
      <c r="T405" s="5">
        <v>110.7</v>
      </c>
      <c r="U405" s="5">
        <v>110.69999999999996</v>
      </c>
      <c r="V405" s="5">
        <v>110.69999999999999</v>
      </c>
      <c r="W405" s="5">
        <v>110.70000000000002</v>
      </c>
      <c r="X405" s="5">
        <v>110.69999999999999</v>
      </c>
      <c r="Y405" s="5">
        <v>110.70000000000002</v>
      </c>
      <c r="Z405" s="5">
        <v>110.69999999999997</v>
      </c>
      <c r="AA405" s="5">
        <v>110.70000000000006</v>
      </c>
      <c r="AB405" s="5">
        <v>110.69999999999995</v>
      </c>
      <c r="AC405" s="5">
        <v>110.70000000000002</v>
      </c>
      <c r="AD405" s="5">
        <v>110.7</v>
      </c>
      <c r="AE405" s="5">
        <v>110.69999999999997</v>
      </c>
      <c r="AF405" s="5"/>
      <c r="AG405" s="6"/>
    </row>
    <row r="406" spans="1:33">
      <c r="A406" t="str">
        <f t="shared" si="6"/>
        <v>TENW06000001Constraint</v>
      </c>
      <c r="B406" t="str">
        <f>VLOOKUP(D406, Lookups!B:D,3,FALSE)</f>
        <v>W06000001</v>
      </c>
      <c r="C406" s="3" t="s">
        <v>175</v>
      </c>
      <c r="D406" s="3" t="s">
        <v>41</v>
      </c>
      <c r="E406" s="3" t="s">
        <v>40</v>
      </c>
      <c r="F406" s="4" t="s">
        <v>31</v>
      </c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6"/>
    </row>
    <row r="407" spans="1:33">
      <c r="A407" t="str">
        <f t="shared" si="6"/>
        <v>TENW06000002StartPop</v>
      </c>
      <c r="B407" t="str">
        <f>VLOOKUP(D407, Lookups!B:D,3,FALSE)</f>
        <v>W06000002</v>
      </c>
      <c r="C407" s="3" t="s">
        <v>175</v>
      </c>
      <c r="D407" s="3" t="s">
        <v>42</v>
      </c>
      <c r="E407" s="3" t="s">
        <v>30</v>
      </c>
      <c r="F407" s="4" t="s">
        <v>31</v>
      </c>
      <c r="G407" s="5">
        <v>122273</v>
      </c>
      <c r="H407" s="5">
        <v>122586.93608286939</v>
      </c>
      <c r="I407" s="5">
        <v>122915.76126723163</v>
      </c>
      <c r="J407" s="5">
        <v>123256.33937670679</v>
      </c>
      <c r="K407" s="5">
        <v>123610.24980808329</v>
      </c>
      <c r="L407" s="5">
        <v>123982.14995701426</v>
      </c>
      <c r="M407" s="5">
        <v>124374.91398327265</v>
      </c>
      <c r="N407" s="5">
        <v>124790.25083332638</v>
      </c>
      <c r="O407" s="5">
        <v>125229.99063698125</v>
      </c>
      <c r="P407" s="5">
        <v>125687.99600337892</v>
      </c>
      <c r="Q407" s="5">
        <v>126161.60672844439</v>
      </c>
      <c r="R407" s="5">
        <v>126644.15427704784</v>
      </c>
      <c r="S407" s="5">
        <v>127131.12612609866</v>
      </c>
      <c r="T407" s="5">
        <v>127616.58702766607</v>
      </c>
      <c r="U407" s="5">
        <v>128098.63431420525</v>
      </c>
      <c r="V407" s="5">
        <v>128578.40071929171</v>
      </c>
      <c r="W407" s="5">
        <v>129052.4344949269</v>
      </c>
      <c r="X407" s="5">
        <v>129520.20327434409</v>
      </c>
      <c r="Y407" s="5">
        <v>129980.16666902679</v>
      </c>
      <c r="Z407" s="5">
        <v>130433.26068588377</v>
      </c>
      <c r="AA407" s="5">
        <v>130879.0671134038</v>
      </c>
      <c r="AB407" s="5">
        <v>131313.80465024681</v>
      </c>
      <c r="AC407" s="5">
        <v>131742.65971817129</v>
      </c>
      <c r="AD407" s="5">
        <v>132162.17309565895</v>
      </c>
      <c r="AE407" s="5">
        <v>132575.76550505881</v>
      </c>
      <c r="AF407" s="5">
        <v>132985.67759280113</v>
      </c>
      <c r="AG407" s="6"/>
    </row>
    <row r="408" spans="1:33">
      <c r="A408" t="str">
        <f t="shared" si="6"/>
        <v>TENW06000002Births</v>
      </c>
      <c r="B408" t="str">
        <f>VLOOKUP(D408, Lookups!B:D,3,FALSE)</f>
        <v>W06000002</v>
      </c>
      <c r="C408" s="3" t="s">
        <v>175</v>
      </c>
      <c r="D408" s="3" t="s">
        <v>42</v>
      </c>
      <c r="E408" s="3" t="s">
        <v>34</v>
      </c>
      <c r="F408" s="4" t="s">
        <v>32</v>
      </c>
      <c r="G408" s="5">
        <v>620.96511782485891</v>
      </c>
      <c r="H408" s="5">
        <v>625.95423187817073</v>
      </c>
      <c r="I408" s="5">
        <v>633.19428856064962</v>
      </c>
      <c r="J408" s="5">
        <v>642.20675596244462</v>
      </c>
      <c r="K408" s="5">
        <v>653.34008381696094</v>
      </c>
      <c r="L408" s="5">
        <v>665.25341596797773</v>
      </c>
      <c r="M408" s="5">
        <v>678.0726900833389</v>
      </c>
      <c r="N408" s="5">
        <v>691.92026266263224</v>
      </c>
      <c r="O408" s="5">
        <v>703.46120128601524</v>
      </c>
      <c r="P408" s="5">
        <v>712.18065740931638</v>
      </c>
      <c r="Q408" s="5">
        <v>718.82889864133642</v>
      </c>
      <c r="R408" s="5">
        <v>723.36110345967154</v>
      </c>
      <c r="S408" s="5">
        <v>726.63755341310684</v>
      </c>
      <c r="T408" s="5">
        <v>729.48351300667241</v>
      </c>
      <c r="U408" s="5">
        <v>732.09559792521304</v>
      </c>
      <c r="V408" s="5">
        <v>734.25279537865322</v>
      </c>
      <c r="W408" s="5">
        <v>736.30216438335424</v>
      </c>
      <c r="X408" s="5">
        <v>738.20297010605123</v>
      </c>
      <c r="Y408" s="5">
        <v>740.10324754221074</v>
      </c>
      <c r="Z408" s="5">
        <v>741.64491280466939</v>
      </c>
      <c r="AA408" s="5">
        <v>743.09402756728468</v>
      </c>
      <c r="AB408" s="5">
        <v>744.57704540912118</v>
      </c>
      <c r="AC408" s="5">
        <v>746.17596793721395</v>
      </c>
      <c r="AD408" s="5">
        <v>747.66696022197698</v>
      </c>
      <c r="AE408" s="5">
        <v>748.85777264455726</v>
      </c>
      <c r="AF408" s="5"/>
      <c r="AG408" s="6"/>
    </row>
    <row r="409" spans="1:33">
      <c r="A409" t="str">
        <f t="shared" si="6"/>
        <v>TENW06000002Births</v>
      </c>
      <c r="B409" t="str">
        <f>VLOOKUP(D409, Lookups!B:D,3,FALSE)</f>
        <v>W06000002</v>
      </c>
      <c r="C409" s="3" t="s">
        <v>175</v>
      </c>
      <c r="D409" s="3" t="s">
        <v>42</v>
      </c>
      <c r="E409" s="3" t="s">
        <v>34</v>
      </c>
      <c r="F409" s="4" t="s">
        <v>33</v>
      </c>
      <c r="G409" s="5">
        <v>591.39537783789092</v>
      </c>
      <c r="H409" s="5">
        <v>596.14691525269768</v>
      </c>
      <c r="I409" s="5">
        <v>603.04220765221385</v>
      </c>
      <c r="J409" s="5">
        <v>611.62551033917657</v>
      </c>
      <c r="K409" s="5">
        <v>622.2286802179907</v>
      </c>
      <c r="L409" s="5">
        <v>633.57471136614606</v>
      </c>
      <c r="M409" s="5">
        <v>645.78354442526768</v>
      </c>
      <c r="N409" s="5">
        <v>658.97170940038734</v>
      </c>
      <c r="O409" s="5">
        <v>669.96308002952537</v>
      </c>
      <c r="P409" s="5">
        <v>678.26732434302812</v>
      </c>
      <c r="Q409" s="5">
        <v>684.59898295396624</v>
      </c>
      <c r="R409" s="5">
        <v>688.91536869615857</v>
      </c>
      <c r="S409" s="5">
        <v>692.03579736849076</v>
      </c>
      <c r="T409" s="5">
        <v>694.746235202815</v>
      </c>
      <c r="U409" s="5">
        <v>697.23393524103301</v>
      </c>
      <c r="V409" s="5">
        <v>699.28840910184658</v>
      </c>
      <c r="W409" s="5">
        <v>701.24018919717605</v>
      </c>
      <c r="X409" s="5">
        <v>703.05048044591547</v>
      </c>
      <c r="Y409" s="5">
        <v>704.8602685645958</v>
      </c>
      <c r="Z409" s="5">
        <v>706.32852126385364</v>
      </c>
      <c r="AA409" s="5">
        <v>707.7086306258243</v>
      </c>
      <c r="AB409" s="5">
        <v>709.12102863617531</v>
      </c>
      <c r="AC409" s="5">
        <v>710.64381206714677</v>
      </c>
      <c r="AD409" s="5">
        <v>712.06380478540041</v>
      </c>
      <c r="AE409" s="5">
        <v>713.1979119073153</v>
      </c>
      <c r="AF409" s="5"/>
      <c r="AG409" s="6"/>
    </row>
    <row r="410" spans="1:33">
      <c r="A410" t="str">
        <f t="shared" si="6"/>
        <v>TENW06000002Deaths</v>
      </c>
      <c r="B410" t="str">
        <f>VLOOKUP(D410, Lookups!B:D,3,FALSE)</f>
        <v>W06000002</v>
      </c>
      <c r="C410" s="3" t="s">
        <v>175</v>
      </c>
      <c r="D410" s="3" t="s">
        <v>42</v>
      </c>
      <c r="E410" s="3" t="s">
        <v>35</v>
      </c>
      <c r="F410" s="4" t="s">
        <v>31</v>
      </c>
      <c r="G410" s="5">
        <v>1189.3843611766765</v>
      </c>
      <c r="H410" s="5">
        <v>1184.235911151814</v>
      </c>
      <c r="I410" s="5">
        <v>1186.6183351210445</v>
      </c>
      <c r="J410" s="5">
        <v>1190.8817833083751</v>
      </c>
      <c r="K410" s="5">
        <v>1194.6285634873509</v>
      </c>
      <c r="L410" s="5">
        <v>1197.0240494588643</v>
      </c>
      <c r="M410" s="5">
        <v>1199.4793328381868</v>
      </c>
      <c r="N410" s="5">
        <v>1202.1121167914221</v>
      </c>
      <c r="O410" s="5">
        <v>1206.3788633012064</v>
      </c>
      <c r="P410" s="5">
        <v>1207.7972050702365</v>
      </c>
      <c r="Q410" s="5">
        <v>1211.8402813750172</v>
      </c>
      <c r="R410" s="5">
        <v>1216.264571488337</v>
      </c>
      <c r="S410" s="5">
        <v>1224.1723975974687</v>
      </c>
      <c r="T410" s="5">
        <v>1233.1424100536531</v>
      </c>
      <c r="U410" s="5">
        <v>1240.5230764629955</v>
      </c>
      <c r="V410" s="5">
        <v>1250.4673772285537</v>
      </c>
      <c r="W410" s="5">
        <v>1260.7335225466534</v>
      </c>
      <c r="X410" s="5">
        <v>1272.2500042524389</v>
      </c>
      <c r="Y410" s="5">
        <v>1282.8294476332303</v>
      </c>
      <c r="Z410" s="5">
        <v>1293.1269549317115</v>
      </c>
      <c r="AA410" s="5">
        <v>1307.0250697334191</v>
      </c>
      <c r="AB410" s="5">
        <v>1315.8029545041741</v>
      </c>
      <c r="AC410" s="5">
        <v>1328.2663508998498</v>
      </c>
      <c r="AD410" s="5">
        <v>1337.0983039908303</v>
      </c>
      <c r="AE410" s="5">
        <v>1343.1035451929154</v>
      </c>
      <c r="AF410" s="5"/>
      <c r="AG410" s="6"/>
    </row>
    <row r="411" spans="1:33">
      <c r="A411" t="str">
        <f t="shared" si="6"/>
        <v>TENW06000002Mig_InternalIN</v>
      </c>
      <c r="B411" t="str">
        <f>VLOOKUP(D411, Lookups!B:D,3,FALSE)</f>
        <v>W06000002</v>
      </c>
      <c r="C411" s="3" t="s">
        <v>175</v>
      </c>
      <c r="D411" s="3" t="s">
        <v>42</v>
      </c>
      <c r="E411" s="3" t="s">
        <v>36</v>
      </c>
      <c r="F411" s="4" t="s">
        <v>31</v>
      </c>
      <c r="G411" s="5">
        <v>5416.9378659428112</v>
      </c>
      <c r="H411" s="5">
        <v>5416.9378659428103</v>
      </c>
      <c r="I411" s="5">
        <v>5416.9378659428103</v>
      </c>
      <c r="J411" s="5">
        <v>5416.9378659428085</v>
      </c>
      <c r="K411" s="5">
        <v>5416.9378659428057</v>
      </c>
      <c r="L411" s="5">
        <v>5416.9378659428103</v>
      </c>
      <c r="M411" s="5">
        <v>5416.9378659428139</v>
      </c>
      <c r="N411" s="5">
        <v>5416.937865942813</v>
      </c>
      <c r="O411" s="5">
        <v>5416.9378659428112</v>
      </c>
      <c r="P411" s="5">
        <v>5416.9378659428103</v>
      </c>
      <c r="Q411" s="5">
        <v>5416.9378659428094</v>
      </c>
      <c r="R411" s="5">
        <v>5416.9378659428103</v>
      </c>
      <c r="S411" s="5">
        <v>5416.9378659428094</v>
      </c>
      <c r="T411" s="5">
        <v>5416.9378659428148</v>
      </c>
      <c r="U411" s="5">
        <v>5416.9378659428112</v>
      </c>
      <c r="V411" s="5">
        <v>5416.9378659428085</v>
      </c>
      <c r="W411" s="5">
        <v>5416.9378659428085</v>
      </c>
      <c r="X411" s="5">
        <v>5416.9378659428103</v>
      </c>
      <c r="Y411" s="5">
        <v>5416.9378659428075</v>
      </c>
      <c r="Z411" s="5">
        <v>5416.9378659428094</v>
      </c>
      <c r="AA411" s="5">
        <v>5416.9378659428094</v>
      </c>
      <c r="AB411" s="5">
        <v>5416.9378659428103</v>
      </c>
      <c r="AC411" s="5">
        <v>5416.9378659428085</v>
      </c>
      <c r="AD411" s="5">
        <v>5416.9378659428103</v>
      </c>
      <c r="AE411" s="5">
        <v>5416.9378659428103</v>
      </c>
      <c r="AF411" s="5"/>
      <c r="AG411" s="6"/>
    </row>
    <row r="412" spans="1:33">
      <c r="A412" t="str">
        <f t="shared" si="6"/>
        <v>TENW06000002Mig_InternalOut</v>
      </c>
      <c r="B412" t="str">
        <f>VLOOKUP(D412, Lookups!B:D,3,FALSE)</f>
        <v>W06000002</v>
      </c>
      <c r="C412" s="3" t="s">
        <v>175</v>
      </c>
      <c r="D412" s="3" t="s">
        <v>42</v>
      </c>
      <c r="E412" s="3" t="s">
        <v>37</v>
      </c>
      <c r="F412" s="4" t="s">
        <v>31</v>
      </c>
      <c r="G412" s="5">
        <v>5485.5779175595308</v>
      </c>
      <c r="H412" s="5">
        <v>5485.5779175595235</v>
      </c>
      <c r="I412" s="5">
        <v>5485.5779175595271</v>
      </c>
      <c r="J412" s="5">
        <v>5485.5779175595317</v>
      </c>
      <c r="K412" s="5">
        <v>5485.5779175595299</v>
      </c>
      <c r="L412" s="5">
        <v>5485.5779175595308</v>
      </c>
      <c r="M412" s="5">
        <v>5485.5779175595289</v>
      </c>
      <c r="N412" s="5">
        <v>5485.5779175595344</v>
      </c>
      <c r="O412" s="5">
        <v>5485.577917559528</v>
      </c>
      <c r="P412" s="5">
        <v>5485.5779175595289</v>
      </c>
      <c r="Q412" s="5">
        <v>5485.577917559528</v>
      </c>
      <c r="R412" s="5">
        <v>5485.5779175595299</v>
      </c>
      <c r="S412" s="5">
        <v>5485.5779175595262</v>
      </c>
      <c r="T412" s="5">
        <v>5485.5779175595344</v>
      </c>
      <c r="U412" s="5">
        <v>5485.5779175595344</v>
      </c>
      <c r="V412" s="5">
        <v>5485.5779175595326</v>
      </c>
      <c r="W412" s="5">
        <v>5485.5779175595271</v>
      </c>
      <c r="X412" s="5">
        <v>5485.5779175595271</v>
      </c>
      <c r="Y412" s="5">
        <v>5485.5779175595289</v>
      </c>
      <c r="Z412" s="5">
        <v>5485.5779175595326</v>
      </c>
      <c r="AA412" s="5">
        <v>5485.5779175595335</v>
      </c>
      <c r="AB412" s="5">
        <v>5485.577917559528</v>
      </c>
      <c r="AC412" s="5">
        <v>5485.5779175595317</v>
      </c>
      <c r="AD412" s="5">
        <v>5485.577917559528</v>
      </c>
      <c r="AE412" s="5">
        <v>5485.577917559528</v>
      </c>
      <c r="AF412" s="5"/>
      <c r="AG412" s="6"/>
    </row>
    <row r="413" spans="1:33">
      <c r="A413" t="str">
        <f t="shared" si="6"/>
        <v>TENW06000002Mig_OverseasIn</v>
      </c>
      <c r="B413" t="str">
        <f>VLOOKUP(D413, Lookups!B:D,3,FALSE)</f>
        <v>W06000002</v>
      </c>
      <c r="C413" s="3" t="s">
        <v>175</v>
      </c>
      <c r="D413" s="3" t="s">
        <v>42</v>
      </c>
      <c r="E413" s="3" t="s">
        <v>38</v>
      </c>
      <c r="F413" s="4" t="s">
        <v>31</v>
      </c>
      <c r="G413" s="5">
        <v>915.4000000000002</v>
      </c>
      <c r="H413" s="5">
        <v>915.4000000000002</v>
      </c>
      <c r="I413" s="5">
        <v>915.4000000000002</v>
      </c>
      <c r="J413" s="5">
        <v>915.4000000000002</v>
      </c>
      <c r="K413" s="5">
        <v>915.4000000000002</v>
      </c>
      <c r="L413" s="5">
        <v>915.4000000000002</v>
      </c>
      <c r="M413" s="5">
        <v>915.4000000000002</v>
      </c>
      <c r="N413" s="5">
        <v>915.4000000000002</v>
      </c>
      <c r="O413" s="5">
        <v>915.4000000000002</v>
      </c>
      <c r="P413" s="5">
        <v>915.4000000000002</v>
      </c>
      <c r="Q413" s="5">
        <v>915.4000000000002</v>
      </c>
      <c r="R413" s="5">
        <v>915.4000000000002</v>
      </c>
      <c r="S413" s="5">
        <v>915.4000000000002</v>
      </c>
      <c r="T413" s="5">
        <v>915.4000000000002</v>
      </c>
      <c r="U413" s="5">
        <v>915.4000000000002</v>
      </c>
      <c r="V413" s="5">
        <v>915.4000000000002</v>
      </c>
      <c r="W413" s="5">
        <v>915.4000000000002</v>
      </c>
      <c r="X413" s="5">
        <v>915.4000000000002</v>
      </c>
      <c r="Y413" s="5">
        <v>915.4000000000002</v>
      </c>
      <c r="Z413" s="5">
        <v>915.4000000000002</v>
      </c>
      <c r="AA413" s="5">
        <v>915.4000000000002</v>
      </c>
      <c r="AB413" s="5">
        <v>915.4000000000002</v>
      </c>
      <c r="AC413" s="5">
        <v>915.4000000000002</v>
      </c>
      <c r="AD413" s="5">
        <v>915.4000000000002</v>
      </c>
      <c r="AE413" s="5">
        <v>915.4000000000002</v>
      </c>
      <c r="AF413" s="5"/>
      <c r="AG413" s="6"/>
    </row>
    <row r="414" spans="1:33">
      <c r="A414" t="str">
        <f t="shared" si="6"/>
        <v>TENW06000002Mig_OverseasOut</v>
      </c>
      <c r="B414" t="str">
        <f>VLOOKUP(D414, Lookups!B:D,3,FALSE)</f>
        <v>W06000002</v>
      </c>
      <c r="C414" s="3" t="s">
        <v>175</v>
      </c>
      <c r="D414" s="3" t="s">
        <v>42</v>
      </c>
      <c r="E414" s="3" t="s">
        <v>39</v>
      </c>
      <c r="F414" s="4" t="s">
        <v>31</v>
      </c>
      <c r="G414" s="5">
        <v>555.8000000000003</v>
      </c>
      <c r="H414" s="5">
        <v>555.8000000000003</v>
      </c>
      <c r="I414" s="5">
        <v>555.80000000000007</v>
      </c>
      <c r="J414" s="5">
        <v>555.80000000000041</v>
      </c>
      <c r="K414" s="5">
        <v>555.79999999999984</v>
      </c>
      <c r="L414" s="5">
        <v>555.80000000000007</v>
      </c>
      <c r="M414" s="5">
        <v>555.79999999999973</v>
      </c>
      <c r="N414" s="5">
        <v>555.80000000000007</v>
      </c>
      <c r="O414" s="5">
        <v>555.80000000000041</v>
      </c>
      <c r="P414" s="5">
        <v>555.79999999999973</v>
      </c>
      <c r="Q414" s="5">
        <v>555.80000000000007</v>
      </c>
      <c r="R414" s="5">
        <v>555.80000000000007</v>
      </c>
      <c r="S414" s="5">
        <v>555.79999999999984</v>
      </c>
      <c r="T414" s="5">
        <v>555.80000000000018</v>
      </c>
      <c r="U414" s="5">
        <v>555.80000000000041</v>
      </c>
      <c r="V414" s="5">
        <v>555.79999999999973</v>
      </c>
      <c r="W414" s="5">
        <v>555.80000000000007</v>
      </c>
      <c r="X414" s="5">
        <v>555.79999999999973</v>
      </c>
      <c r="Y414" s="5">
        <v>555.79999999999973</v>
      </c>
      <c r="Z414" s="5">
        <v>555.79999999999995</v>
      </c>
      <c r="AA414" s="5">
        <v>555.79999999999973</v>
      </c>
      <c r="AB414" s="5">
        <v>555.8000000000003</v>
      </c>
      <c r="AC414" s="5">
        <v>555.79999999999995</v>
      </c>
      <c r="AD414" s="5">
        <v>555.80000000000007</v>
      </c>
      <c r="AE414" s="5">
        <v>555.80000000000018</v>
      </c>
      <c r="AF414" s="5"/>
      <c r="AG414" s="6"/>
    </row>
    <row r="415" spans="1:33">
      <c r="A415" t="str">
        <f t="shared" si="6"/>
        <v>TENW06000002Constraint</v>
      </c>
      <c r="B415" t="str">
        <f>VLOOKUP(D415, Lookups!B:D,3,FALSE)</f>
        <v>W06000002</v>
      </c>
      <c r="C415" s="3" t="s">
        <v>175</v>
      </c>
      <c r="D415" s="3" t="s">
        <v>42</v>
      </c>
      <c r="E415" s="3" t="s">
        <v>40</v>
      </c>
      <c r="F415" s="4" t="s">
        <v>31</v>
      </c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6"/>
    </row>
    <row r="416" spans="1:33">
      <c r="A416" t="str">
        <f t="shared" si="6"/>
        <v>TENW06000003StartPop</v>
      </c>
      <c r="B416" t="str">
        <f>VLOOKUP(D416, Lookups!B:D,3,FALSE)</f>
        <v>W06000003</v>
      </c>
      <c r="C416" s="3" t="s">
        <v>175</v>
      </c>
      <c r="D416" s="3" t="s">
        <v>43</v>
      </c>
      <c r="E416" s="3" t="s">
        <v>30</v>
      </c>
      <c r="F416" s="4" t="s">
        <v>31</v>
      </c>
      <c r="G416" s="5">
        <v>116287</v>
      </c>
      <c r="H416" s="5">
        <v>116412.89157908647</v>
      </c>
      <c r="I416" s="5">
        <v>116559.91964248379</v>
      </c>
      <c r="J416" s="5">
        <v>116717.48862165806</v>
      </c>
      <c r="K416" s="5">
        <v>116881.03802278293</v>
      </c>
      <c r="L416" s="5">
        <v>117053.58447393608</v>
      </c>
      <c r="M416" s="5">
        <v>117232.37113228538</v>
      </c>
      <c r="N416" s="5">
        <v>117415.43680078663</v>
      </c>
      <c r="O416" s="5">
        <v>117603.38044723621</v>
      </c>
      <c r="P416" s="5">
        <v>117785.14741904401</v>
      </c>
      <c r="Q416" s="5">
        <v>117955.72850597257</v>
      </c>
      <c r="R416" s="5">
        <v>118113.91131609604</v>
      </c>
      <c r="S416" s="5">
        <v>118254.76287843179</v>
      </c>
      <c r="T416" s="5">
        <v>118377.33996556108</v>
      </c>
      <c r="U416" s="5">
        <v>118481.14432432716</v>
      </c>
      <c r="V416" s="5">
        <v>118565.56408281026</v>
      </c>
      <c r="W416" s="5">
        <v>118628.90640571009</v>
      </c>
      <c r="X416" s="5">
        <v>118673.9864776348</v>
      </c>
      <c r="Y416" s="5">
        <v>118699.83276067543</v>
      </c>
      <c r="Z416" s="5">
        <v>118706.02735964053</v>
      </c>
      <c r="AA416" s="5">
        <v>118692.27716175717</v>
      </c>
      <c r="AB416" s="5">
        <v>118659.58207011274</v>
      </c>
      <c r="AC416" s="5">
        <v>118609.4428974757</v>
      </c>
      <c r="AD416" s="5">
        <v>118544.23344207068</v>
      </c>
      <c r="AE416" s="5">
        <v>118464.71237412024</v>
      </c>
      <c r="AF416" s="5">
        <v>118374.12296628219</v>
      </c>
      <c r="AG416" s="6"/>
    </row>
    <row r="417" spans="1:33">
      <c r="A417" t="str">
        <f t="shared" si="6"/>
        <v>TENW06000003Births</v>
      </c>
      <c r="B417" t="str">
        <f>VLOOKUP(D417, Lookups!B:D,3,FALSE)</f>
        <v>W06000003</v>
      </c>
      <c r="C417" s="3" t="s">
        <v>175</v>
      </c>
      <c r="D417" s="3" t="s">
        <v>43</v>
      </c>
      <c r="E417" s="3" t="s">
        <v>34</v>
      </c>
      <c r="F417" s="4" t="s">
        <v>32</v>
      </c>
      <c r="G417" s="5">
        <v>559.38241428004676</v>
      </c>
      <c r="H417" s="5">
        <v>560.15907325377179</v>
      </c>
      <c r="I417" s="5">
        <v>561.91195647113079</v>
      </c>
      <c r="J417" s="5">
        <v>563.26166524867403</v>
      </c>
      <c r="K417" s="5">
        <v>565.81947418808227</v>
      </c>
      <c r="L417" s="5">
        <v>568.26749354176445</v>
      </c>
      <c r="M417" s="5">
        <v>569.58986615486208</v>
      </c>
      <c r="N417" s="5">
        <v>570.45651555099334</v>
      </c>
      <c r="O417" s="5">
        <v>568.77945760070884</v>
      </c>
      <c r="P417" s="5">
        <v>565.01571047455718</v>
      </c>
      <c r="Q417" s="5">
        <v>560.44364044995632</v>
      </c>
      <c r="R417" s="5">
        <v>554.94170691373574</v>
      </c>
      <c r="S417" s="5">
        <v>549.25165563288397</v>
      </c>
      <c r="T417" s="5">
        <v>544.12268310526815</v>
      </c>
      <c r="U417" s="5">
        <v>539.43545271436506</v>
      </c>
      <c r="V417" s="5">
        <v>534.92896090567615</v>
      </c>
      <c r="W417" s="5">
        <v>530.94625605602118</v>
      </c>
      <c r="X417" s="5">
        <v>527.33092649317632</v>
      </c>
      <c r="Y417" s="5">
        <v>523.99066019965699</v>
      </c>
      <c r="Z417" s="5">
        <v>520.84515602557894</v>
      </c>
      <c r="AA417" s="5">
        <v>518.35710408543764</v>
      </c>
      <c r="AB417" s="5">
        <v>516.52687751078645</v>
      </c>
      <c r="AC417" s="5">
        <v>515.47695329949215</v>
      </c>
      <c r="AD417" s="5">
        <v>514.96836500413178</v>
      </c>
      <c r="AE417" s="5">
        <v>514.76770515156409</v>
      </c>
      <c r="AF417" s="5"/>
      <c r="AG417" s="6"/>
    </row>
    <row r="418" spans="1:33">
      <c r="A418" t="str">
        <f t="shared" si="6"/>
        <v>TENW06000003Births</v>
      </c>
      <c r="B418" t="str">
        <f>VLOOKUP(D418, Lookups!B:D,3,FALSE)</f>
        <v>W06000003</v>
      </c>
      <c r="C418" s="3" t="s">
        <v>175</v>
      </c>
      <c r="D418" s="3" t="s">
        <v>43</v>
      </c>
      <c r="E418" s="3" t="s">
        <v>34</v>
      </c>
      <c r="F418" s="4" t="s">
        <v>33</v>
      </c>
      <c r="G418" s="5">
        <v>532.74518125561679</v>
      </c>
      <c r="H418" s="5">
        <v>533.48485650311886</v>
      </c>
      <c r="I418" s="5">
        <v>535.15426916878846</v>
      </c>
      <c r="J418" s="5">
        <v>536.43970615961712</v>
      </c>
      <c r="K418" s="5">
        <v>538.87571478673135</v>
      </c>
      <c r="L418" s="5">
        <v>541.20716189876339</v>
      </c>
      <c r="M418" s="5">
        <v>542.46656444605094</v>
      </c>
      <c r="N418" s="5">
        <v>543.29194486173878</v>
      </c>
      <c r="O418" s="5">
        <v>541.69474673950197</v>
      </c>
      <c r="P418" s="5">
        <v>538.11022550012285</v>
      </c>
      <c r="Q418" s="5">
        <v>533.75587289305304</v>
      </c>
      <c r="R418" s="5">
        <v>528.51593594797987</v>
      </c>
      <c r="S418" s="5">
        <v>523.09683923777561</v>
      </c>
      <c r="T418" s="5">
        <v>518.21210326981259</v>
      </c>
      <c r="U418" s="5">
        <v>513.74807411830193</v>
      </c>
      <c r="V418" s="5">
        <v>509.4561769578649</v>
      </c>
      <c r="W418" s="5">
        <v>505.66312454353795</v>
      </c>
      <c r="X418" s="5">
        <v>502.21995337103061</v>
      </c>
      <c r="Y418" s="5">
        <v>499.03874722912258</v>
      </c>
      <c r="Z418" s="5">
        <v>496.04302882864999</v>
      </c>
      <c r="AA418" s="5">
        <v>493.67345544202527</v>
      </c>
      <c r="AB418" s="5">
        <v>491.93038243264868</v>
      </c>
      <c r="AC418" s="5">
        <v>490.93045456582348</v>
      </c>
      <c r="AD418" s="5">
        <v>490.44608473817163</v>
      </c>
      <c r="AE418" s="5">
        <v>490.25498010778301</v>
      </c>
      <c r="AF418" s="5"/>
      <c r="AG418" s="6"/>
    </row>
    <row r="419" spans="1:33">
      <c r="A419" t="str">
        <f t="shared" si="6"/>
        <v>TENW06000003Deaths</v>
      </c>
      <c r="B419" t="str">
        <f>VLOOKUP(D419, Lookups!B:D,3,FALSE)</f>
        <v>W06000003</v>
      </c>
      <c r="C419" s="3" t="s">
        <v>175</v>
      </c>
      <c r="D419" s="3" t="s">
        <v>43</v>
      </c>
      <c r="E419" s="3" t="s">
        <v>35</v>
      </c>
      <c r="F419" s="4" t="s">
        <v>31</v>
      </c>
      <c r="G419" s="5">
        <v>1466.9619086558491</v>
      </c>
      <c r="H419" s="5">
        <v>1447.341758566178</v>
      </c>
      <c r="I419" s="5">
        <v>1440.2231386722383</v>
      </c>
      <c r="J419" s="5">
        <v>1436.8778624900033</v>
      </c>
      <c r="K419" s="5">
        <v>1432.8746300283024</v>
      </c>
      <c r="L419" s="5">
        <v>1431.4138892978813</v>
      </c>
      <c r="M419" s="5">
        <v>1429.7166543062635</v>
      </c>
      <c r="N419" s="5">
        <v>1426.5307061697849</v>
      </c>
      <c r="O419" s="5">
        <v>1429.4331247390542</v>
      </c>
      <c r="P419" s="5">
        <v>1433.2707412526831</v>
      </c>
      <c r="Q419" s="5">
        <v>1436.7425954262026</v>
      </c>
      <c r="R419" s="5">
        <v>1443.3319727324938</v>
      </c>
      <c r="S419" s="5">
        <v>1450.4972999481145</v>
      </c>
      <c r="T419" s="5">
        <v>1459.2563198155631</v>
      </c>
      <c r="U419" s="5">
        <v>1469.4896605561917</v>
      </c>
      <c r="V419" s="5">
        <v>1481.7687071703535</v>
      </c>
      <c r="W419" s="5">
        <v>1492.2552008815107</v>
      </c>
      <c r="X419" s="5">
        <v>1504.4304890301462</v>
      </c>
      <c r="Y419" s="5">
        <v>1517.5607006702967</v>
      </c>
      <c r="Z419" s="5">
        <v>1531.3642749441851</v>
      </c>
      <c r="AA419" s="5">
        <v>1545.4515433785148</v>
      </c>
      <c r="AB419" s="5">
        <v>1559.3223247870976</v>
      </c>
      <c r="AC419" s="5">
        <v>1572.3427554769264</v>
      </c>
      <c r="AD419" s="5">
        <v>1585.6614098995301</v>
      </c>
      <c r="AE419" s="5">
        <v>1596.3379853039114</v>
      </c>
      <c r="AF419" s="5"/>
      <c r="AG419" s="6"/>
    </row>
    <row r="420" spans="1:33">
      <c r="A420" t="str">
        <f t="shared" si="6"/>
        <v>TENW06000003Mig_InternalIN</v>
      </c>
      <c r="B420" t="str">
        <f>VLOOKUP(D420, Lookups!B:D,3,FALSE)</f>
        <v>W06000003</v>
      </c>
      <c r="C420" s="3" t="s">
        <v>175</v>
      </c>
      <c r="D420" s="3" t="s">
        <v>43</v>
      </c>
      <c r="E420" s="3" t="s">
        <v>36</v>
      </c>
      <c r="F420" s="4" t="s">
        <v>31</v>
      </c>
      <c r="G420" s="5">
        <v>4723.7232951551305</v>
      </c>
      <c r="H420" s="5">
        <v>4723.7232951551268</v>
      </c>
      <c r="I420" s="5">
        <v>4723.7232951551323</v>
      </c>
      <c r="J420" s="5">
        <v>4723.7232951551305</v>
      </c>
      <c r="K420" s="5">
        <v>4723.7232951551296</v>
      </c>
      <c r="L420" s="5">
        <v>4723.7232951551305</v>
      </c>
      <c r="M420" s="5">
        <v>4723.7232951551314</v>
      </c>
      <c r="N420" s="5">
        <v>4723.7232951551287</v>
      </c>
      <c r="O420" s="5">
        <v>4723.7232951551305</v>
      </c>
      <c r="P420" s="5">
        <v>4723.7232951551305</v>
      </c>
      <c r="Q420" s="5">
        <v>4723.7232951551287</v>
      </c>
      <c r="R420" s="5">
        <v>4723.7232951551259</v>
      </c>
      <c r="S420" s="5">
        <v>4723.7232951551305</v>
      </c>
      <c r="T420" s="5">
        <v>4723.7232951551259</v>
      </c>
      <c r="U420" s="5">
        <v>4723.7232951551287</v>
      </c>
      <c r="V420" s="5">
        <v>4723.7232951551287</v>
      </c>
      <c r="W420" s="5">
        <v>4723.7232951551323</v>
      </c>
      <c r="X420" s="5">
        <v>4723.7232951551296</v>
      </c>
      <c r="Y420" s="5">
        <v>4723.7232951551268</v>
      </c>
      <c r="Z420" s="5">
        <v>4723.7232951551296</v>
      </c>
      <c r="AA420" s="5">
        <v>4723.7232951551268</v>
      </c>
      <c r="AB420" s="5">
        <v>4723.7232951551305</v>
      </c>
      <c r="AC420" s="5">
        <v>4723.7232951551277</v>
      </c>
      <c r="AD420" s="5">
        <v>4723.7232951551277</v>
      </c>
      <c r="AE420" s="5">
        <v>4723.7232951551323</v>
      </c>
      <c r="AF420" s="5"/>
      <c r="AG420" s="6"/>
    </row>
    <row r="421" spans="1:33">
      <c r="A421" t="str">
        <f t="shared" si="6"/>
        <v>TENW06000003Mig_InternalOut</v>
      </c>
      <c r="B421" t="str">
        <f>VLOOKUP(D421, Lookups!B:D,3,FALSE)</f>
        <v>W06000003</v>
      </c>
      <c r="C421" s="3" t="s">
        <v>175</v>
      </c>
      <c r="D421" s="3" t="s">
        <v>43</v>
      </c>
      <c r="E421" s="3" t="s">
        <v>37</v>
      </c>
      <c r="F421" s="4" t="s">
        <v>31</v>
      </c>
      <c r="G421" s="5">
        <v>4158.6974029485109</v>
      </c>
      <c r="H421" s="5">
        <v>4158.6974029485082</v>
      </c>
      <c r="I421" s="5">
        <v>4158.6974029485073</v>
      </c>
      <c r="J421" s="5">
        <v>4158.6974029485109</v>
      </c>
      <c r="K421" s="5">
        <v>4158.6974029485091</v>
      </c>
      <c r="L421" s="5">
        <v>4158.6974029485127</v>
      </c>
      <c r="M421" s="5">
        <v>4158.6974029485109</v>
      </c>
      <c r="N421" s="5">
        <v>4158.69740294851</v>
      </c>
      <c r="O421" s="5">
        <v>4158.6974029485091</v>
      </c>
      <c r="P421" s="5">
        <v>4158.69740294851</v>
      </c>
      <c r="Q421" s="5">
        <v>4158.69740294851</v>
      </c>
      <c r="R421" s="5">
        <v>4158.69740294851</v>
      </c>
      <c r="S421" s="5">
        <v>4158.6974029485118</v>
      </c>
      <c r="T421" s="5">
        <v>4158.6974029485127</v>
      </c>
      <c r="U421" s="5">
        <v>4158.6974029485082</v>
      </c>
      <c r="V421" s="5">
        <v>4158.69740294851</v>
      </c>
      <c r="W421" s="5">
        <v>4158.6974029485073</v>
      </c>
      <c r="X421" s="5">
        <v>4158.69740294851</v>
      </c>
      <c r="Y421" s="5">
        <v>4158.6974029485082</v>
      </c>
      <c r="Z421" s="5">
        <v>4158.69740294851</v>
      </c>
      <c r="AA421" s="5">
        <v>4158.6974029485082</v>
      </c>
      <c r="AB421" s="5">
        <v>4158.69740294851</v>
      </c>
      <c r="AC421" s="5">
        <v>4158.69740294851</v>
      </c>
      <c r="AD421" s="5">
        <v>4158.6974029485091</v>
      </c>
      <c r="AE421" s="5">
        <v>4158.69740294851</v>
      </c>
      <c r="AF421" s="5"/>
      <c r="AG421" s="6"/>
    </row>
    <row r="422" spans="1:33">
      <c r="A422" t="str">
        <f t="shared" si="6"/>
        <v>TENW06000003Mig_OverseasIn</v>
      </c>
      <c r="B422" t="str">
        <f>VLOOKUP(D422, Lookups!B:D,3,FALSE)</f>
        <v>W06000003</v>
      </c>
      <c r="C422" s="3" t="s">
        <v>175</v>
      </c>
      <c r="D422" s="3" t="s">
        <v>43</v>
      </c>
      <c r="E422" s="3" t="s">
        <v>38</v>
      </c>
      <c r="F422" s="4" t="s">
        <v>31</v>
      </c>
      <c r="G422" s="5">
        <v>310.80000000000018</v>
      </c>
      <c r="H422" s="5">
        <v>310.80000000000018</v>
      </c>
      <c r="I422" s="5">
        <v>310.80000000000018</v>
      </c>
      <c r="J422" s="5">
        <v>310.80000000000018</v>
      </c>
      <c r="K422" s="5">
        <v>310.80000000000018</v>
      </c>
      <c r="L422" s="5">
        <v>310.80000000000018</v>
      </c>
      <c r="M422" s="5">
        <v>310.80000000000018</v>
      </c>
      <c r="N422" s="5">
        <v>310.80000000000018</v>
      </c>
      <c r="O422" s="5">
        <v>310.80000000000018</v>
      </c>
      <c r="P422" s="5">
        <v>310.80000000000018</v>
      </c>
      <c r="Q422" s="5">
        <v>310.80000000000018</v>
      </c>
      <c r="R422" s="5">
        <v>310.80000000000018</v>
      </c>
      <c r="S422" s="5">
        <v>310.80000000000018</v>
      </c>
      <c r="T422" s="5">
        <v>310.80000000000018</v>
      </c>
      <c r="U422" s="5">
        <v>310.80000000000018</v>
      </c>
      <c r="V422" s="5">
        <v>310.80000000000018</v>
      </c>
      <c r="W422" s="5">
        <v>310.80000000000018</v>
      </c>
      <c r="X422" s="5">
        <v>310.80000000000018</v>
      </c>
      <c r="Y422" s="5">
        <v>310.80000000000018</v>
      </c>
      <c r="Z422" s="5">
        <v>310.80000000000018</v>
      </c>
      <c r="AA422" s="5">
        <v>310.80000000000018</v>
      </c>
      <c r="AB422" s="5">
        <v>310.80000000000018</v>
      </c>
      <c r="AC422" s="5">
        <v>310.80000000000018</v>
      </c>
      <c r="AD422" s="5">
        <v>310.80000000000018</v>
      </c>
      <c r="AE422" s="5">
        <v>310.80000000000018</v>
      </c>
      <c r="AF422" s="5"/>
      <c r="AG422" s="6"/>
    </row>
    <row r="423" spans="1:33">
      <c r="A423" t="str">
        <f t="shared" si="6"/>
        <v>TENW06000003Mig_OverseasOut</v>
      </c>
      <c r="B423" t="str">
        <f>VLOOKUP(D423, Lookups!B:D,3,FALSE)</f>
        <v>W06000003</v>
      </c>
      <c r="C423" s="3" t="s">
        <v>175</v>
      </c>
      <c r="D423" s="3" t="s">
        <v>43</v>
      </c>
      <c r="E423" s="3" t="s">
        <v>39</v>
      </c>
      <c r="F423" s="4" t="s">
        <v>31</v>
      </c>
      <c r="G423" s="5">
        <v>375.10000000000008</v>
      </c>
      <c r="H423" s="5">
        <v>375.10000000000008</v>
      </c>
      <c r="I423" s="5">
        <v>375.09999999999991</v>
      </c>
      <c r="J423" s="5">
        <v>375.1</v>
      </c>
      <c r="K423" s="5">
        <v>375.1</v>
      </c>
      <c r="L423" s="5">
        <v>375.1</v>
      </c>
      <c r="M423" s="5">
        <v>375.09999999999997</v>
      </c>
      <c r="N423" s="5">
        <v>375.10000000000008</v>
      </c>
      <c r="O423" s="5">
        <v>375.10000000000014</v>
      </c>
      <c r="P423" s="5">
        <v>375.10000000000019</v>
      </c>
      <c r="Q423" s="5">
        <v>375.09999999999997</v>
      </c>
      <c r="R423" s="5">
        <v>375.10000000000014</v>
      </c>
      <c r="S423" s="5">
        <v>375.09999999999985</v>
      </c>
      <c r="T423" s="5">
        <v>375.09999999999997</v>
      </c>
      <c r="U423" s="5">
        <v>375.10000000000014</v>
      </c>
      <c r="V423" s="5">
        <v>375.10000000000036</v>
      </c>
      <c r="W423" s="5">
        <v>375.1</v>
      </c>
      <c r="X423" s="5">
        <v>375.10000000000008</v>
      </c>
      <c r="Y423" s="5">
        <v>375.10000000000008</v>
      </c>
      <c r="Z423" s="5">
        <v>375.09999999999991</v>
      </c>
      <c r="AA423" s="5">
        <v>375.10000000000025</v>
      </c>
      <c r="AB423" s="5">
        <v>375.09999999999985</v>
      </c>
      <c r="AC423" s="5">
        <v>375.09999999999997</v>
      </c>
      <c r="AD423" s="5">
        <v>375.09999999999985</v>
      </c>
      <c r="AE423" s="5">
        <v>375.10000000000019</v>
      </c>
      <c r="AF423" s="5"/>
      <c r="AG423" s="6"/>
    </row>
    <row r="424" spans="1:33">
      <c r="A424" t="str">
        <f t="shared" ref="A424:A487" si="7">C424&amp;B424&amp;E424</f>
        <v>TENW06000003Constraint</v>
      </c>
      <c r="B424" t="str">
        <f>VLOOKUP(D424, Lookups!B:D,3,FALSE)</f>
        <v>W06000003</v>
      </c>
      <c r="C424" s="3" t="s">
        <v>175</v>
      </c>
      <c r="D424" s="3" t="s">
        <v>43</v>
      </c>
      <c r="E424" s="3" t="s">
        <v>40</v>
      </c>
      <c r="F424" s="4" t="s">
        <v>31</v>
      </c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6"/>
    </row>
    <row r="425" spans="1:33">
      <c r="A425" t="str">
        <f t="shared" si="7"/>
        <v>TENW06000004StartPop</v>
      </c>
      <c r="B425" t="str">
        <f>VLOOKUP(D425, Lookups!B:D,3,FALSE)</f>
        <v>W06000004</v>
      </c>
      <c r="C425" s="3" t="s">
        <v>175</v>
      </c>
      <c r="D425" s="3" t="s">
        <v>44</v>
      </c>
      <c r="E425" s="3" t="s">
        <v>30</v>
      </c>
      <c r="F425" s="4" t="s">
        <v>31</v>
      </c>
      <c r="G425" s="5">
        <v>94791</v>
      </c>
      <c r="H425" s="5">
        <v>95115.879874541963</v>
      </c>
      <c r="I425" s="5">
        <v>95461.379591275618</v>
      </c>
      <c r="J425" s="5">
        <v>95818.822458539085</v>
      </c>
      <c r="K425" s="5">
        <v>96182.623892883421</v>
      </c>
      <c r="L425" s="5">
        <v>96555.155648782631</v>
      </c>
      <c r="M425" s="5">
        <v>96935.606496128064</v>
      </c>
      <c r="N425" s="5">
        <v>97319.449598508523</v>
      </c>
      <c r="O425" s="5">
        <v>97704.451473949899</v>
      </c>
      <c r="P425" s="5">
        <v>98085.108423738144</v>
      </c>
      <c r="Q425" s="5">
        <v>98455.080878207082</v>
      </c>
      <c r="R425" s="5">
        <v>98811.857445621266</v>
      </c>
      <c r="S425" s="5">
        <v>99153.026905731793</v>
      </c>
      <c r="T425" s="5">
        <v>99478.958244702575</v>
      </c>
      <c r="U425" s="5">
        <v>99785.768503849278</v>
      </c>
      <c r="V425" s="5">
        <v>100074.27176941461</v>
      </c>
      <c r="W425" s="5">
        <v>100347.95242459247</v>
      </c>
      <c r="X425" s="5">
        <v>100607.89475420675</v>
      </c>
      <c r="Y425" s="5">
        <v>100851.8314135987</v>
      </c>
      <c r="Z425" s="5">
        <v>101085.21456376975</v>
      </c>
      <c r="AA425" s="5">
        <v>101307.23686493283</v>
      </c>
      <c r="AB425" s="5">
        <v>101518.96466456095</v>
      </c>
      <c r="AC425" s="5">
        <v>101726.82947985607</v>
      </c>
      <c r="AD425" s="5">
        <v>101931.03570194537</v>
      </c>
      <c r="AE425" s="5">
        <v>102134.12273998235</v>
      </c>
      <c r="AF425" s="5">
        <v>102338.53563084333</v>
      </c>
      <c r="AG425" s="6"/>
    </row>
    <row r="426" spans="1:33">
      <c r="A426" t="str">
        <f t="shared" si="7"/>
        <v>TENW06000004Births</v>
      </c>
      <c r="B426" t="str">
        <f>VLOOKUP(D426, Lookups!B:D,3,FALSE)</f>
        <v>W06000004</v>
      </c>
      <c r="C426" s="3" t="s">
        <v>175</v>
      </c>
      <c r="D426" s="3" t="s">
        <v>44</v>
      </c>
      <c r="E426" s="3" t="s">
        <v>34</v>
      </c>
      <c r="F426" s="4" t="s">
        <v>32</v>
      </c>
      <c r="G426" s="5">
        <v>546.13306118419371</v>
      </c>
      <c r="H426" s="5">
        <v>546.84000428984086</v>
      </c>
      <c r="I426" s="5">
        <v>549.24189369125293</v>
      </c>
      <c r="J426" s="5">
        <v>552.06585661726535</v>
      </c>
      <c r="K426" s="5">
        <v>555.74403918543112</v>
      </c>
      <c r="L426" s="5">
        <v>559.17002400521233</v>
      </c>
      <c r="M426" s="5">
        <v>561.68647969219535</v>
      </c>
      <c r="N426" s="5">
        <v>563.7453744978136</v>
      </c>
      <c r="O426" s="5">
        <v>563.47554485786566</v>
      </c>
      <c r="P426" s="5">
        <v>560.66860124361529</v>
      </c>
      <c r="Q426" s="5">
        <v>557.18902914810951</v>
      </c>
      <c r="R426" s="5">
        <v>553.26741692960763</v>
      </c>
      <c r="S426" s="5">
        <v>549.13873937184576</v>
      </c>
      <c r="T426" s="5">
        <v>545.59136048625396</v>
      </c>
      <c r="U426" s="5">
        <v>542.59526029368567</v>
      </c>
      <c r="V426" s="5">
        <v>540.40196241340209</v>
      </c>
      <c r="W426" s="5">
        <v>539.40400548453181</v>
      </c>
      <c r="X426" s="5">
        <v>539.01701050084171</v>
      </c>
      <c r="Y426" s="5">
        <v>539.45646270792258</v>
      </c>
      <c r="Z426" s="5">
        <v>540.57773616382508</v>
      </c>
      <c r="AA426" s="5">
        <v>542.65016846487185</v>
      </c>
      <c r="AB426" s="5">
        <v>545.798016455793</v>
      </c>
      <c r="AC426" s="5">
        <v>549.80225371003826</v>
      </c>
      <c r="AD426" s="5">
        <v>554.32020779416916</v>
      </c>
      <c r="AE426" s="5">
        <v>559.0851516031646</v>
      </c>
      <c r="AF426" s="5"/>
      <c r="AG426" s="6"/>
    </row>
    <row r="427" spans="1:33">
      <c r="A427" t="str">
        <f t="shared" si="7"/>
        <v>TENW06000004Births</v>
      </c>
      <c r="B427" t="str">
        <f>VLOOKUP(D427, Lookups!B:D,3,FALSE)</f>
        <v>W06000004</v>
      </c>
      <c r="C427" s="3" t="s">
        <v>175</v>
      </c>
      <c r="D427" s="3" t="s">
        <v>44</v>
      </c>
      <c r="E427" s="3" t="s">
        <v>34</v>
      </c>
      <c r="F427" s="4" t="s">
        <v>33</v>
      </c>
      <c r="G427" s="5">
        <v>520.12674914838908</v>
      </c>
      <c r="H427" s="5">
        <v>520.80002832796458</v>
      </c>
      <c r="I427" s="5">
        <v>523.08754215007514</v>
      </c>
      <c r="J427" s="5">
        <v>525.77703077623084</v>
      </c>
      <c r="K427" s="5">
        <v>529.28006195659191</v>
      </c>
      <c r="L427" s="5">
        <v>532.54290479397798</v>
      </c>
      <c r="M427" s="5">
        <v>534.93952936933033</v>
      </c>
      <c r="N427" s="5">
        <v>536.90038165643182</v>
      </c>
      <c r="O427" s="5">
        <v>536.64340103499546</v>
      </c>
      <c r="P427" s="5">
        <v>533.97012127793937</v>
      </c>
      <c r="Q427" s="5">
        <v>530.6562429374876</v>
      </c>
      <c r="R427" s="5">
        <v>526.92137398410978</v>
      </c>
      <c r="S427" s="5">
        <v>522.98929993654292</v>
      </c>
      <c r="T427" s="5">
        <v>519.61084369776529</v>
      </c>
      <c r="U427" s="5">
        <v>516.75741481011573</v>
      </c>
      <c r="V427" s="5">
        <v>514.66855958880342</v>
      </c>
      <c r="W427" s="5">
        <v>513.71812437420954</v>
      </c>
      <c r="X427" s="5">
        <v>513.34955770591978</v>
      </c>
      <c r="Y427" s="5">
        <v>513.76808363690714</v>
      </c>
      <c r="Z427" s="5">
        <v>514.83596316842716</v>
      </c>
      <c r="AA427" s="5">
        <v>516.80970830891783</v>
      </c>
      <c r="AB427" s="5">
        <v>519.80765891601152</v>
      </c>
      <c r="AC427" s="5">
        <v>523.62121838328403</v>
      </c>
      <c r="AD427" s="5">
        <v>527.92403199703085</v>
      </c>
      <c r="AE427" s="5">
        <v>532.4620739311224</v>
      </c>
      <c r="AF427" s="5"/>
      <c r="AG427" s="6"/>
    </row>
    <row r="428" spans="1:33">
      <c r="A428" t="str">
        <f t="shared" si="7"/>
        <v>TENW06000004Deaths</v>
      </c>
      <c r="B428" t="str">
        <f>VLOOKUP(D428, Lookups!B:D,3,FALSE)</f>
        <v>W06000004</v>
      </c>
      <c r="C428" s="3" t="s">
        <v>175</v>
      </c>
      <c r="D428" s="3" t="s">
        <v>44</v>
      </c>
      <c r="E428" s="3" t="s">
        <v>35</v>
      </c>
      <c r="F428" s="4" t="s">
        <v>31</v>
      </c>
      <c r="G428" s="5">
        <v>1161.0109985108695</v>
      </c>
      <c r="H428" s="5">
        <v>1141.7713786044444</v>
      </c>
      <c r="I428" s="5">
        <v>1134.5176312980541</v>
      </c>
      <c r="J428" s="5">
        <v>1133.6725157694589</v>
      </c>
      <c r="K428" s="5">
        <v>1132.1234079630394</v>
      </c>
      <c r="L428" s="5">
        <v>1130.8931441739969</v>
      </c>
      <c r="M428" s="5">
        <v>1132.4139694012968</v>
      </c>
      <c r="N428" s="5">
        <v>1135.2749434331713</v>
      </c>
      <c r="O428" s="5">
        <v>1139.0930588248198</v>
      </c>
      <c r="P428" s="5">
        <v>1144.2973307728948</v>
      </c>
      <c r="Q428" s="5">
        <v>1150.699767391663</v>
      </c>
      <c r="R428" s="5">
        <v>1158.6503935233948</v>
      </c>
      <c r="S428" s="5">
        <v>1165.8277630579016</v>
      </c>
      <c r="T428" s="5">
        <v>1178.0230077575054</v>
      </c>
      <c r="U428" s="5">
        <v>1190.4804722588212</v>
      </c>
      <c r="V428" s="5">
        <v>1201.0209295445652</v>
      </c>
      <c r="W428" s="5">
        <v>1212.8108629646604</v>
      </c>
      <c r="X428" s="5">
        <v>1228.0609715350815</v>
      </c>
      <c r="Y428" s="5">
        <v>1239.472458893998</v>
      </c>
      <c r="Z428" s="5">
        <v>1253.0224608895435</v>
      </c>
      <c r="AA428" s="5">
        <v>1267.3631398658868</v>
      </c>
      <c r="AB428" s="5">
        <v>1277.3719227968613</v>
      </c>
      <c r="AC428" s="5">
        <v>1288.848312724308</v>
      </c>
      <c r="AD428" s="5">
        <v>1298.7882644744434</v>
      </c>
      <c r="AE428" s="5">
        <v>1306.7653973935564</v>
      </c>
      <c r="AF428" s="5"/>
      <c r="AG428" s="6"/>
    </row>
    <row r="429" spans="1:33">
      <c r="A429" t="str">
        <f t="shared" si="7"/>
        <v>TENW06000004Mig_InternalIN</v>
      </c>
      <c r="B429" t="str">
        <f>VLOOKUP(D429, Lookups!B:D,3,FALSE)</f>
        <v>W06000004</v>
      </c>
      <c r="C429" s="3" t="s">
        <v>175</v>
      </c>
      <c r="D429" s="3" t="s">
        <v>44</v>
      </c>
      <c r="E429" s="3" t="s">
        <v>36</v>
      </c>
      <c r="F429" s="4" t="s">
        <v>31</v>
      </c>
      <c r="G429" s="5">
        <v>4491.6451038986006</v>
      </c>
      <c r="H429" s="5">
        <v>4491.6451038986006</v>
      </c>
      <c r="I429" s="5">
        <v>4491.6451038986006</v>
      </c>
      <c r="J429" s="5">
        <v>4491.6451038985988</v>
      </c>
      <c r="K429" s="5">
        <v>4491.6451038986015</v>
      </c>
      <c r="L429" s="5">
        <v>4491.6451038985997</v>
      </c>
      <c r="M429" s="5">
        <v>4491.6451038986015</v>
      </c>
      <c r="N429" s="5">
        <v>4491.6451038986015</v>
      </c>
      <c r="O429" s="5">
        <v>4491.6451038985979</v>
      </c>
      <c r="P429" s="5">
        <v>4491.6451038985997</v>
      </c>
      <c r="Q429" s="5">
        <v>4491.645103898597</v>
      </c>
      <c r="R429" s="5">
        <v>4491.6451038985979</v>
      </c>
      <c r="S429" s="5">
        <v>4491.6451038986006</v>
      </c>
      <c r="T429" s="5">
        <v>4491.6451038986015</v>
      </c>
      <c r="U429" s="5">
        <v>4491.6451038986006</v>
      </c>
      <c r="V429" s="5">
        <v>4491.6451038986024</v>
      </c>
      <c r="W429" s="5">
        <v>4491.6451038985988</v>
      </c>
      <c r="X429" s="5">
        <v>4491.6451038986006</v>
      </c>
      <c r="Y429" s="5">
        <v>4491.6451038986006</v>
      </c>
      <c r="Z429" s="5">
        <v>4491.6451038985988</v>
      </c>
      <c r="AA429" s="5">
        <v>4491.6451038986006</v>
      </c>
      <c r="AB429" s="5">
        <v>4491.6451038985979</v>
      </c>
      <c r="AC429" s="5">
        <v>4491.6451038986033</v>
      </c>
      <c r="AD429" s="5">
        <v>4491.6451038985997</v>
      </c>
      <c r="AE429" s="5">
        <v>4491.6451038985961</v>
      </c>
      <c r="AF429" s="5"/>
      <c r="AG429" s="6"/>
    </row>
    <row r="430" spans="1:33">
      <c r="A430" t="str">
        <f t="shared" si="7"/>
        <v>TENW06000004Mig_InternalOut</v>
      </c>
      <c r="B430" t="str">
        <f>VLOOKUP(D430, Lookups!B:D,3,FALSE)</f>
        <v>W06000004</v>
      </c>
      <c r="C430" s="3" t="s">
        <v>175</v>
      </c>
      <c r="D430" s="3" t="s">
        <v>44</v>
      </c>
      <c r="E430" s="3" t="s">
        <v>37</v>
      </c>
      <c r="F430" s="4" t="s">
        <v>31</v>
      </c>
      <c r="G430" s="5">
        <v>4083.3140411783525</v>
      </c>
      <c r="H430" s="5">
        <v>4083.3140411783529</v>
      </c>
      <c r="I430" s="5">
        <v>4083.3140411783497</v>
      </c>
      <c r="J430" s="5">
        <v>4083.3140411783511</v>
      </c>
      <c r="K430" s="5">
        <v>4083.3140411783479</v>
      </c>
      <c r="L430" s="5">
        <v>4083.3140411783465</v>
      </c>
      <c r="M430" s="5">
        <v>4083.3140411783511</v>
      </c>
      <c r="N430" s="5">
        <v>4083.3140411783479</v>
      </c>
      <c r="O430" s="5">
        <v>4083.3140411783515</v>
      </c>
      <c r="P430" s="5">
        <v>4083.3140411783475</v>
      </c>
      <c r="Q430" s="5">
        <v>4083.3140411783497</v>
      </c>
      <c r="R430" s="5">
        <v>4083.3140411783502</v>
      </c>
      <c r="S430" s="5">
        <v>4083.3140411783497</v>
      </c>
      <c r="T430" s="5">
        <v>4083.3140411783497</v>
      </c>
      <c r="U430" s="5">
        <v>4083.3140411783506</v>
      </c>
      <c r="V430" s="5">
        <v>4083.3140411783515</v>
      </c>
      <c r="W430" s="5">
        <v>4083.3140411783497</v>
      </c>
      <c r="X430" s="5">
        <v>4083.3140411783479</v>
      </c>
      <c r="Y430" s="5">
        <v>4083.3140411783534</v>
      </c>
      <c r="Z430" s="5">
        <v>4083.3140411783493</v>
      </c>
      <c r="AA430" s="5">
        <v>4083.3140411783502</v>
      </c>
      <c r="AB430" s="5">
        <v>4083.3140411783493</v>
      </c>
      <c r="AC430" s="5">
        <v>4083.3140411783502</v>
      </c>
      <c r="AD430" s="5">
        <v>4083.3140411783493</v>
      </c>
      <c r="AE430" s="5">
        <v>4083.3140411783506</v>
      </c>
      <c r="AF430" s="5"/>
      <c r="AG430" s="6"/>
    </row>
    <row r="431" spans="1:33">
      <c r="A431" t="str">
        <f t="shared" si="7"/>
        <v>TENW06000004Mig_OverseasIn</v>
      </c>
      <c r="B431" t="str">
        <f>VLOOKUP(D431, Lookups!B:D,3,FALSE)</f>
        <v>W06000004</v>
      </c>
      <c r="C431" s="3" t="s">
        <v>175</v>
      </c>
      <c r="D431" s="3" t="s">
        <v>44</v>
      </c>
      <c r="E431" s="3" t="s">
        <v>38</v>
      </c>
      <c r="F431" s="4" t="s">
        <v>31</v>
      </c>
      <c r="G431" s="5">
        <v>230.49999999999991</v>
      </c>
      <c r="H431" s="5">
        <v>230.49999999999991</v>
      </c>
      <c r="I431" s="5">
        <v>230.49999999999991</v>
      </c>
      <c r="J431" s="5">
        <v>230.49999999999991</v>
      </c>
      <c r="K431" s="5">
        <v>230.49999999999991</v>
      </c>
      <c r="L431" s="5">
        <v>230.49999999999991</v>
      </c>
      <c r="M431" s="5">
        <v>230.49999999999991</v>
      </c>
      <c r="N431" s="5">
        <v>230.49999999999991</v>
      </c>
      <c r="O431" s="5">
        <v>230.49999999999991</v>
      </c>
      <c r="P431" s="5">
        <v>230.49999999999991</v>
      </c>
      <c r="Q431" s="5">
        <v>230.49999999999991</v>
      </c>
      <c r="R431" s="5">
        <v>230.49999999999991</v>
      </c>
      <c r="S431" s="5">
        <v>230.49999999999991</v>
      </c>
      <c r="T431" s="5">
        <v>230.49999999999991</v>
      </c>
      <c r="U431" s="5">
        <v>230.49999999999991</v>
      </c>
      <c r="V431" s="5">
        <v>230.49999999999991</v>
      </c>
      <c r="W431" s="5">
        <v>230.49999999999991</v>
      </c>
      <c r="X431" s="5">
        <v>230.49999999999991</v>
      </c>
      <c r="Y431" s="5">
        <v>230.49999999999991</v>
      </c>
      <c r="Z431" s="5">
        <v>230.49999999999991</v>
      </c>
      <c r="AA431" s="5">
        <v>230.49999999999991</v>
      </c>
      <c r="AB431" s="5">
        <v>230.49999999999991</v>
      </c>
      <c r="AC431" s="5">
        <v>230.49999999999991</v>
      </c>
      <c r="AD431" s="5">
        <v>230.49999999999991</v>
      </c>
      <c r="AE431" s="5">
        <v>230.49999999999991</v>
      </c>
      <c r="AF431" s="5"/>
      <c r="AG431" s="6"/>
    </row>
    <row r="432" spans="1:33">
      <c r="A432" t="str">
        <f t="shared" si="7"/>
        <v>TENW06000004Mig_OverseasOut</v>
      </c>
      <c r="B432" t="str">
        <f>VLOOKUP(D432, Lookups!B:D,3,FALSE)</f>
        <v>W06000004</v>
      </c>
      <c r="C432" s="3" t="s">
        <v>175</v>
      </c>
      <c r="D432" s="3" t="s">
        <v>44</v>
      </c>
      <c r="E432" s="3" t="s">
        <v>39</v>
      </c>
      <c r="F432" s="4" t="s">
        <v>31</v>
      </c>
      <c r="G432" s="5">
        <v>219.20000000000005</v>
      </c>
      <c r="H432" s="5">
        <v>219.20000000000007</v>
      </c>
      <c r="I432" s="5">
        <v>219.19999999999985</v>
      </c>
      <c r="J432" s="5">
        <v>219.20000000000002</v>
      </c>
      <c r="K432" s="5">
        <v>219.2</v>
      </c>
      <c r="L432" s="5">
        <v>219.2</v>
      </c>
      <c r="M432" s="5">
        <v>219.20000000000005</v>
      </c>
      <c r="N432" s="5">
        <v>219.2000000000001</v>
      </c>
      <c r="O432" s="5">
        <v>219.19999999999996</v>
      </c>
      <c r="P432" s="5">
        <v>219.19999999999993</v>
      </c>
      <c r="Q432" s="5">
        <v>219.19999999999996</v>
      </c>
      <c r="R432" s="5">
        <v>219.19999999999987</v>
      </c>
      <c r="S432" s="5">
        <v>219.19999999999996</v>
      </c>
      <c r="T432" s="5">
        <v>219.19999999999987</v>
      </c>
      <c r="U432" s="5">
        <v>219.20000000000005</v>
      </c>
      <c r="V432" s="5">
        <v>219.2000000000001</v>
      </c>
      <c r="W432" s="5">
        <v>219.20000000000013</v>
      </c>
      <c r="X432" s="5">
        <v>219.2</v>
      </c>
      <c r="Y432" s="5">
        <v>219.19999999999993</v>
      </c>
      <c r="Z432" s="5">
        <v>219.19999999999985</v>
      </c>
      <c r="AA432" s="5">
        <v>219.2</v>
      </c>
      <c r="AB432" s="5">
        <v>219.19999999999993</v>
      </c>
      <c r="AC432" s="5">
        <v>219.2</v>
      </c>
      <c r="AD432" s="5">
        <v>219.19999999999996</v>
      </c>
      <c r="AE432" s="5">
        <v>219.19999999999982</v>
      </c>
      <c r="AF432" s="5"/>
      <c r="AG432" s="6"/>
    </row>
    <row r="433" spans="1:33">
      <c r="A433" t="str">
        <f t="shared" si="7"/>
        <v>TENW06000004Constraint</v>
      </c>
      <c r="B433" t="str">
        <f>VLOOKUP(D433, Lookups!B:D,3,FALSE)</f>
        <v>W06000004</v>
      </c>
      <c r="C433" s="3" t="s">
        <v>175</v>
      </c>
      <c r="D433" s="3" t="s">
        <v>44</v>
      </c>
      <c r="E433" s="3" t="s">
        <v>40</v>
      </c>
      <c r="F433" s="4" t="s">
        <v>31</v>
      </c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6"/>
    </row>
    <row r="434" spans="1:33">
      <c r="A434" t="str">
        <f t="shared" si="7"/>
        <v>TENW06000005StartPop</v>
      </c>
      <c r="B434" t="str">
        <f>VLOOKUP(D434, Lookups!B:D,3,FALSE)</f>
        <v>W06000005</v>
      </c>
      <c r="C434" s="3" t="s">
        <v>175</v>
      </c>
      <c r="D434" s="3" t="s">
        <v>45</v>
      </c>
      <c r="E434" s="3" t="s">
        <v>30</v>
      </c>
      <c r="F434" s="4" t="s">
        <v>31</v>
      </c>
      <c r="G434" s="5">
        <v>153804</v>
      </c>
      <c r="H434" s="5">
        <v>154137.80102518873</v>
      </c>
      <c r="I434" s="5">
        <v>154474.21519790735</v>
      </c>
      <c r="J434" s="5">
        <v>154806.8866593909</v>
      </c>
      <c r="K434" s="5">
        <v>155135.31692298205</v>
      </c>
      <c r="L434" s="5">
        <v>155456.5977305776</v>
      </c>
      <c r="M434" s="5">
        <v>155773.07807748212</v>
      </c>
      <c r="N434" s="5">
        <v>156083.73619133615</v>
      </c>
      <c r="O434" s="5">
        <v>156388.15965907101</v>
      </c>
      <c r="P434" s="5">
        <v>156678.11395576177</v>
      </c>
      <c r="Q434" s="5">
        <v>156945.89426285931</v>
      </c>
      <c r="R434" s="5">
        <v>157185.56423895835</v>
      </c>
      <c r="S434" s="5">
        <v>157398.36981179929</v>
      </c>
      <c r="T434" s="5">
        <v>157581.35584877047</v>
      </c>
      <c r="U434" s="5">
        <v>157731.54929005457</v>
      </c>
      <c r="V434" s="5">
        <v>157850.52372589798</v>
      </c>
      <c r="W434" s="5">
        <v>157938.89485633021</v>
      </c>
      <c r="X434" s="5">
        <v>157994.415018617</v>
      </c>
      <c r="Y434" s="5">
        <v>158021.07395249957</v>
      </c>
      <c r="Z434" s="5">
        <v>158020.43919969629</v>
      </c>
      <c r="AA434" s="5">
        <v>157994.17111710776</v>
      </c>
      <c r="AB434" s="5">
        <v>157946.46971996003</v>
      </c>
      <c r="AC434" s="5">
        <v>157876.68455804375</v>
      </c>
      <c r="AD434" s="5">
        <v>157782.41694579748</v>
      </c>
      <c r="AE434" s="5">
        <v>157668.42279601374</v>
      </c>
      <c r="AF434" s="5">
        <v>157540.20869691661</v>
      </c>
      <c r="AG434" s="6"/>
    </row>
    <row r="435" spans="1:33">
      <c r="A435" t="str">
        <f t="shared" si="7"/>
        <v>TENW06000005Births</v>
      </c>
      <c r="B435" t="str">
        <f>VLOOKUP(D435, Lookups!B:D,3,FALSE)</f>
        <v>W06000005</v>
      </c>
      <c r="C435" s="3" t="s">
        <v>175</v>
      </c>
      <c r="D435" s="3" t="s">
        <v>45</v>
      </c>
      <c r="E435" s="3" t="s">
        <v>34</v>
      </c>
      <c r="F435" s="4" t="s">
        <v>32</v>
      </c>
      <c r="G435" s="5">
        <v>850.62613419669015</v>
      </c>
      <c r="H435" s="5">
        <v>851.66038694695271</v>
      </c>
      <c r="I435" s="5">
        <v>853.92424726285344</v>
      </c>
      <c r="J435" s="5">
        <v>856.24544048652069</v>
      </c>
      <c r="K435" s="5">
        <v>859.96869645723973</v>
      </c>
      <c r="L435" s="5">
        <v>864.00335217865859</v>
      </c>
      <c r="M435" s="5">
        <v>867.87452832121471</v>
      </c>
      <c r="N435" s="5">
        <v>871.85105788026078</v>
      </c>
      <c r="O435" s="5">
        <v>872.45115702566181</v>
      </c>
      <c r="P435" s="5">
        <v>869.42023746161271</v>
      </c>
      <c r="Q435" s="5">
        <v>865.03061034603365</v>
      </c>
      <c r="R435" s="5">
        <v>859.9042445326287</v>
      </c>
      <c r="S435" s="5">
        <v>854.22815442644992</v>
      </c>
      <c r="T435" s="5">
        <v>848.37373712584736</v>
      </c>
      <c r="U435" s="5">
        <v>842.79255765492553</v>
      </c>
      <c r="V435" s="5">
        <v>837.81150812825126</v>
      </c>
      <c r="W435" s="5">
        <v>833.72007338195294</v>
      </c>
      <c r="X435" s="5">
        <v>829.85660081003039</v>
      </c>
      <c r="Y435" s="5">
        <v>826.49650775358418</v>
      </c>
      <c r="Z435" s="5">
        <v>823.60084347373095</v>
      </c>
      <c r="AA435" s="5">
        <v>821.35217520617005</v>
      </c>
      <c r="AB435" s="5">
        <v>819.97213068448741</v>
      </c>
      <c r="AC435" s="5">
        <v>819.41327879517667</v>
      </c>
      <c r="AD435" s="5">
        <v>818.9237994286101</v>
      </c>
      <c r="AE435" s="5">
        <v>818.41982269103869</v>
      </c>
      <c r="AF435" s="5"/>
      <c r="AG435" s="6"/>
    </row>
    <row r="436" spans="1:33">
      <c r="A436" t="str">
        <f t="shared" si="7"/>
        <v>TENW06000005Births</v>
      </c>
      <c r="B436" t="str">
        <f>VLOOKUP(D436, Lookups!B:D,3,FALSE)</f>
        <v>W06000005</v>
      </c>
      <c r="C436" s="3" t="s">
        <v>175</v>
      </c>
      <c r="D436" s="3" t="s">
        <v>45</v>
      </c>
      <c r="E436" s="3" t="s">
        <v>34</v>
      </c>
      <c r="F436" s="4" t="s">
        <v>33</v>
      </c>
      <c r="G436" s="5">
        <v>810.12016551615943</v>
      </c>
      <c r="H436" s="5">
        <v>811.10516818130736</v>
      </c>
      <c r="I436" s="5">
        <v>813.26122572538338</v>
      </c>
      <c r="J436" s="5">
        <v>815.47188604130247</v>
      </c>
      <c r="K436" s="5">
        <v>819.01784427371263</v>
      </c>
      <c r="L436" s="5">
        <v>822.86037371107022</v>
      </c>
      <c r="M436" s="5">
        <v>826.54720830416863</v>
      </c>
      <c r="N436" s="5">
        <v>830.33437948907056</v>
      </c>
      <c r="O436" s="5">
        <v>830.90590251129402</v>
      </c>
      <c r="P436" s="5">
        <v>828.01931231592903</v>
      </c>
      <c r="Q436" s="5">
        <v>823.83871486839644</v>
      </c>
      <c r="R436" s="5">
        <v>818.95646148551145</v>
      </c>
      <c r="S436" s="5">
        <v>813.55066113275757</v>
      </c>
      <c r="T436" s="5">
        <v>807.97502534883733</v>
      </c>
      <c r="U436" s="5">
        <v>802.65961608148814</v>
      </c>
      <c r="V436" s="5">
        <v>797.91575916859847</v>
      </c>
      <c r="W436" s="5">
        <v>794.01915446693351</v>
      </c>
      <c r="X436" s="5">
        <v>790.33965660811361</v>
      </c>
      <c r="Y436" s="5">
        <v>787.13956783396782</v>
      </c>
      <c r="Z436" s="5">
        <v>784.38179220097561</v>
      </c>
      <c r="AA436" s="5">
        <v>782.24020327503968</v>
      </c>
      <c r="AB436" s="5">
        <v>780.92587509797158</v>
      </c>
      <c r="AC436" s="5">
        <v>780.393635178615</v>
      </c>
      <c r="AD436" s="5">
        <v>779.92746433161403</v>
      </c>
      <c r="AE436" s="5">
        <v>779.44748646396579</v>
      </c>
      <c r="AF436" s="5"/>
      <c r="AG436" s="6"/>
    </row>
    <row r="437" spans="1:33">
      <c r="A437" t="str">
        <f t="shared" si="7"/>
        <v>TENW06000005Deaths</v>
      </c>
      <c r="B437" t="str">
        <f>VLOOKUP(D437, Lookups!B:D,3,FALSE)</f>
        <v>W06000005</v>
      </c>
      <c r="C437" s="3" t="s">
        <v>175</v>
      </c>
      <c r="D437" s="3" t="s">
        <v>45</v>
      </c>
      <c r="E437" s="3" t="s">
        <v>35</v>
      </c>
      <c r="F437" s="4" t="s">
        <v>31</v>
      </c>
      <c r="G437" s="5">
        <v>1337.0521568946856</v>
      </c>
      <c r="H437" s="5">
        <v>1336.4582647800846</v>
      </c>
      <c r="I437" s="5">
        <v>1344.6208938753764</v>
      </c>
      <c r="J437" s="5">
        <v>1353.393945307138</v>
      </c>
      <c r="K437" s="5">
        <v>1367.8126155059249</v>
      </c>
      <c r="L437" s="5">
        <v>1380.4902613557053</v>
      </c>
      <c r="M437" s="5">
        <v>1393.8705051418858</v>
      </c>
      <c r="N437" s="5">
        <v>1407.8688520050673</v>
      </c>
      <c r="O437" s="5">
        <v>1423.5096452166674</v>
      </c>
      <c r="P437" s="5">
        <v>1439.7661250505262</v>
      </c>
      <c r="Q437" s="5">
        <v>1459.3062314859772</v>
      </c>
      <c r="R437" s="5">
        <v>1476.162015547688</v>
      </c>
      <c r="S437" s="5">
        <v>1494.8996609585097</v>
      </c>
      <c r="T437" s="5">
        <v>1516.2622035612569</v>
      </c>
      <c r="U437" s="5">
        <v>1536.5846202633497</v>
      </c>
      <c r="V437" s="5">
        <v>1557.4630192352563</v>
      </c>
      <c r="W437" s="5">
        <v>1582.3259479326352</v>
      </c>
      <c r="X437" s="5">
        <v>1603.6442059059746</v>
      </c>
      <c r="Y437" s="5">
        <v>1624.3777107615447</v>
      </c>
      <c r="Z437" s="5">
        <v>1644.3576006335763</v>
      </c>
      <c r="AA437" s="5">
        <v>1661.400657999535</v>
      </c>
      <c r="AB437" s="5">
        <v>1680.7900500693524</v>
      </c>
      <c r="AC437" s="5">
        <v>1704.1814085905553</v>
      </c>
      <c r="AD437" s="5">
        <v>1722.9522959145968</v>
      </c>
      <c r="AE437" s="5">
        <v>1736.1882906225831</v>
      </c>
      <c r="AF437" s="5"/>
      <c r="AG437" s="6"/>
    </row>
    <row r="438" spans="1:33">
      <c r="A438" t="str">
        <f t="shared" si="7"/>
        <v>TENW06000005Mig_InternalIN</v>
      </c>
      <c r="B438" t="str">
        <f>VLOOKUP(D438, Lookups!B:D,3,FALSE)</f>
        <v>W06000005</v>
      </c>
      <c r="C438" s="3" t="s">
        <v>175</v>
      </c>
      <c r="D438" s="3" t="s">
        <v>45</v>
      </c>
      <c r="E438" s="3" t="s">
        <v>36</v>
      </c>
      <c r="F438" s="4" t="s">
        <v>31</v>
      </c>
      <c r="G438" s="5">
        <v>4603.254720653902</v>
      </c>
      <c r="H438" s="5">
        <v>4603.2547206538957</v>
      </c>
      <c r="I438" s="5">
        <v>4603.254720653902</v>
      </c>
      <c r="J438" s="5">
        <v>4603.2547206538975</v>
      </c>
      <c r="K438" s="5">
        <v>4603.2547206538993</v>
      </c>
      <c r="L438" s="5">
        <v>4603.2547206538984</v>
      </c>
      <c r="M438" s="5">
        <v>4603.2547206538984</v>
      </c>
      <c r="N438" s="5">
        <v>4603.2547206538984</v>
      </c>
      <c r="O438" s="5">
        <v>4603.254720653902</v>
      </c>
      <c r="P438" s="5">
        <v>4603.2547206538993</v>
      </c>
      <c r="Q438" s="5">
        <v>4603.2547206538975</v>
      </c>
      <c r="R438" s="5">
        <v>4603.2547206539011</v>
      </c>
      <c r="S438" s="5">
        <v>4603.2547206539011</v>
      </c>
      <c r="T438" s="5">
        <v>4603.2547206539011</v>
      </c>
      <c r="U438" s="5">
        <v>4603.2547206538957</v>
      </c>
      <c r="V438" s="5">
        <v>4603.2547206538993</v>
      </c>
      <c r="W438" s="5">
        <v>4603.2547206538966</v>
      </c>
      <c r="X438" s="5">
        <v>4603.2547206538984</v>
      </c>
      <c r="Y438" s="5">
        <v>4603.2547206538984</v>
      </c>
      <c r="Z438" s="5">
        <v>4603.2547206539002</v>
      </c>
      <c r="AA438" s="5">
        <v>4603.2547206538975</v>
      </c>
      <c r="AB438" s="5">
        <v>4603.2547206538975</v>
      </c>
      <c r="AC438" s="5">
        <v>4603.2547206538939</v>
      </c>
      <c r="AD438" s="5">
        <v>4603.2547206538993</v>
      </c>
      <c r="AE438" s="5">
        <v>4603.2547206539011</v>
      </c>
      <c r="AF438" s="5"/>
      <c r="AG438" s="6"/>
    </row>
    <row r="439" spans="1:33">
      <c r="A439" t="str">
        <f t="shared" si="7"/>
        <v>TENW06000005Mig_InternalOut</v>
      </c>
      <c r="B439" t="str">
        <f>VLOOKUP(D439, Lookups!B:D,3,FALSE)</f>
        <v>W06000005</v>
      </c>
      <c r="C439" s="3" t="s">
        <v>175</v>
      </c>
      <c r="D439" s="3" t="s">
        <v>45</v>
      </c>
      <c r="E439" s="3" t="s">
        <v>37</v>
      </c>
      <c r="F439" s="4" t="s">
        <v>31</v>
      </c>
      <c r="G439" s="5">
        <v>4694.7478382833706</v>
      </c>
      <c r="H439" s="5">
        <v>4694.7478382833679</v>
      </c>
      <c r="I439" s="5">
        <v>4694.7478382833724</v>
      </c>
      <c r="J439" s="5">
        <v>4694.7478382833742</v>
      </c>
      <c r="K439" s="5">
        <v>4694.7478382833724</v>
      </c>
      <c r="L439" s="5">
        <v>4694.7478382833679</v>
      </c>
      <c r="M439" s="5">
        <v>4694.7478382833733</v>
      </c>
      <c r="N439" s="5">
        <v>4694.7478382833688</v>
      </c>
      <c r="O439" s="5">
        <v>4694.7478382833651</v>
      </c>
      <c r="P439" s="5">
        <v>4694.7478382833742</v>
      </c>
      <c r="Q439" s="5">
        <v>4694.7478382833715</v>
      </c>
      <c r="R439" s="5">
        <v>4694.7478382833697</v>
      </c>
      <c r="S439" s="5">
        <v>4694.7478382833688</v>
      </c>
      <c r="T439" s="5">
        <v>4694.7478382833706</v>
      </c>
      <c r="U439" s="5">
        <v>4694.7478382833697</v>
      </c>
      <c r="V439" s="5">
        <v>4694.7478382833669</v>
      </c>
      <c r="W439" s="5">
        <v>4694.7478382833669</v>
      </c>
      <c r="X439" s="5">
        <v>4694.7478382833697</v>
      </c>
      <c r="Y439" s="5">
        <v>4694.747838283366</v>
      </c>
      <c r="Z439" s="5">
        <v>4694.7478382833724</v>
      </c>
      <c r="AA439" s="5">
        <v>4694.7478382833715</v>
      </c>
      <c r="AB439" s="5">
        <v>4694.7478382833679</v>
      </c>
      <c r="AC439" s="5">
        <v>4694.7478382833706</v>
      </c>
      <c r="AD439" s="5">
        <v>4694.7478382833688</v>
      </c>
      <c r="AE439" s="5">
        <v>4694.7478382833724</v>
      </c>
      <c r="AF439" s="5"/>
      <c r="AG439" s="6"/>
    </row>
    <row r="440" spans="1:33">
      <c r="A440" t="str">
        <f t="shared" si="7"/>
        <v>TENW06000005Mig_OverseasIn</v>
      </c>
      <c r="B440" t="str">
        <f>VLOOKUP(D440, Lookups!B:D,3,FALSE)</f>
        <v>W06000005</v>
      </c>
      <c r="C440" s="3" t="s">
        <v>175</v>
      </c>
      <c r="D440" s="3" t="s">
        <v>45</v>
      </c>
      <c r="E440" s="3" t="s">
        <v>38</v>
      </c>
      <c r="F440" s="4" t="s">
        <v>31</v>
      </c>
      <c r="G440" s="5">
        <v>381.00000000000011</v>
      </c>
      <c r="H440" s="5">
        <v>381.00000000000011</v>
      </c>
      <c r="I440" s="5">
        <v>381.00000000000011</v>
      </c>
      <c r="J440" s="5">
        <v>381.00000000000011</v>
      </c>
      <c r="K440" s="5">
        <v>381.00000000000011</v>
      </c>
      <c r="L440" s="5">
        <v>381.00000000000011</v>
      </c>
      <c r="M440" s="5">
        <v>381.00000000000011</v>
      </c>
      <c r="N440" s="5">
        <v>381.00000000000011</v>
      </c>
      <c r="O440" s="5">
        <v>381.00000000000011</v>
      </c>
      <c r="P440" s="5">
        <v>381.00000000000011</v>
      </c>
      <c r="Q440" s="5">
        <v>381.00000000000011</v>
      </c>
      <c r="R440" s="5">
        <v>381.00000000000011</v>
      </c>
      <c r="S440" s="5">
        <v>381.00000000000011</v>
      </c>
      <c r="T440" s="5">
        <v>381.00000000000011</v>
      </c>
      <c r="U440" s="5">
        <v>381.00000000000011</v>
      </c>
      <c r="V440" s="5">
        <v>381.00000000000011</v>
      </c>
      <c r="W440" s="5">
        <v>381.00000000000011</v>
      </c>
      <c r="X440" s="5">
        <v>381.00000000000011</v>
      </c>
      <c r="Y440" s="5">
        <v>381.00000000000011</v>
      </c>
      <c r="Z440" s="5">
        <v>381.00000000000011</v>
      </c>
      <c r="AA440" s="5">
        <v>381.00000000000011</v>
      </c>
      <c r="AB440" s="5">
        <v>381.00000000000011</v>
      </c>
      <c r="AC440" s="5">
        <v>381.00000000000011</v>
      </c>
      <c r="AD440" s="5">
        <v>381.00000000000011</v>
      </c>
      <c r="AE440" s="5">
        <v>381.00000000000011</v>
      </c>
      <c r="AF440" s="5"/>
      <c r="AG440" s="6"/>
    </row>
    <row r="441" spans="1:33">
      <c r="A441" t="str">
        <f t="shared" si="7"/>
        <v>TENW06000005Mig_OverseasOut</v>
      </c>
      <c r="B441" t="str">
        <f>VLOOKUP(D441, Lookups!B:D,3,FALSE)</f>
        <v>W06000005</v>
      </c>
      <c r="C441" s="3" t="s">
        <v>175</v>
      </c>
      <c r="D441" s="3" t="s">
        <v>45</v>
      </c>
      <c r="E441" s="3" t="s">
        <v>39</v>
      </c>
      <c r="F441" s="4" t="s">
        <v>31</v>
      </c>
      <c r="G441" s="5">
        <v>279.39999999999998</v>
      </c>
      <c r="H441" s="5">
        <v>279.39999999999992</v>
      </c>
      <c r="I441" s="5">
        <v>279.39999999999998</v>
      </c>
      <c r="J441" s="5">
        <v>279.39999999999975</v>
      </c>
      <c r="K441" s="5">
        <v>279.40000000000003</v>
      </c>
      <c r="L441" s="5">
        <v>279.40000000000043</v>
      </c>
      <c r="M441" s="5">
        <v>279.40000000000015</v>
      </c>
      <c r="N441" s="5">
        <v>279.40000000000015</v>
      </c>
      <c r="O441" s="5">
        <v>279.39999999999986</v>
      </c>
      <c r="P441" s="5">
        <v>279.39999999999998</v>
      </c>
      <c r="Q441" s="5">
        <v>279.40000000000009</v>
      </c>
      <c r="R441" s="5">
        <v>279.40000000000009</v>
      </c>
      <c r="S441" s="5">
        <v>279.40000000000015</v>
      </c>
      <c r="T441" s="5">
        <v>279.39999999999981</v>
      </c>
      <c r="U441" s="5">
        <v>279.40000000000009</v>
      </c>
      <c r="V441" s="5">
        <v>279.39999999999986</v>
      </c>
      <c r="W441" s="5">
        <v>279.40000000000003</v>
      </c>
      <c r="X441" s="5">
        <v>279.39999999999992</v>
      </c>
      <c r="Y441" s="5">
        <v>279.40000000000015</v>
      </c>
      <c r="Z441" s="5">
        <v>279.39999999999998</v>
      </c>
      <c r="AA441" s="5">
        <v>279.39999999999992</v>
      </c>
      <c r="AB441" s="5">
        <v>279.39999999999998</v>
      </c>
      <c r="AC441" s="5">
        <v>279.4000000000002</v>
      </c>
      <c r="AD441" s="5">
        <v>279.39999999999992</v>
      </c>
      <c r="AE441" s="5">
        <v>279.39999999999998</v>
      </c>
      <c r="AF441" s="5"/>
      <c r="AG441" s="6"/>
    </row>
    <row r="442" spans="1:33">
      <c r="A442" t="str">
        <f t="shared" si="7"/>
        <v>TENW06000005Constraint</v>
      </c>
      <c r="B442" t="str">
        <f>VLOOKUP(D442, Lookups!B:D,3,FALSE)</f>
        <v>W06000005</v>
      </c>
      <c r="C442" s="3" t="s">
        <v>175</v>
      </c>
      <c r="D442" s="3" t="s">
        <v>45</v>
      </c>
      <c r="E442" s="3" t="s">
        <v>40</v>
      </c>
      <c r="F442" s="4" t="s">
        <v>31</v>
      </c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6"/>
    </row>
    <row r="443" spans="1:33">
      <c r="A443" t="str">
        <f t="shared" si="7"/>
        <v>TENW06000006StartPop</v>
      </c>
      <c r="B443" t="str">
        <f>VLOOKUP(D443, Lookups!B:D,3,FALSE)</f>
        <v>W06000006</v>
      </c>
      <c r="C443" s="3" t="s">
        <v>175</v>
      </c>
      <c r="D443" s="3" t="s">
        <v>46</v>
      </c>
      <c r="E443" s="3" t="s">
        <v>30</v>
      </c>
      <c r="F443" s="4" t="s">
        <v>31</v>
      </c>
      <c r="G443" s="5">
        <v>136714</v>
      </c>
      <c r="H443" s="5">
        <v>137570.0411462021</v>
      </c>
      <c r="I443" s="5">
        <v>138439.34029259576</v>
      </c>
      <c r="J443" s="5">
        <v>139315.58801347617</v>
      </c>
      <c r="K443" s="5">
        <v>140198.81363758171</v>
      </c>
      <c r="L443" s="5">
        <v>141090.96819268077</v>
      </c>
      <c r="M443" s="5">
        <v>141989.97133019342</v>
      </c>
      <c r="N443" s="5">
        <v>142898.29619680412</v>
      </c>
      <c r="O443" s="5">
        <v>143814.36042240457</v>
      </c>
      <c r="P443" s="5">
        <v>144731.90334428201</v>
      </c>
      <c r="Q443" s="5">
        <v>145641.75972700177</v>
      </c>
      <c r="R443" s="5">
        <v>146546.07672529653</v>
      </c>
      <c r="S443" s="5">
        <v>147443.18681156228</v>
      </c>
      <c r="T443" s="5">
        <v>148330.44268809984</v>
      </c>
      <c r="U443" s="5">
        <v>149210.25722672674</v>
      </c>
      <c r="V443" s="5">
        <v>150081.41118388323</v>
      </c>
      <c r="W443" s="5">
        <v>150943.42120450817</v>
      </c>
      <c r="X443" s="5">
        <v>151801.18742416328</v>
      </c>
      <c r="Y443" s="5">
        <v>152652.23703893553</v>
      </c>
      <c r="Z443" s="5">
        <v>153491.66646830848</v>
      </c>
      <c r="AA443" s="5">
        <v>154324.07888247925</v>
      </c>
      <c r="AB443" s="5">
        <v>155149.717503739</v>
      </c>
      <c r="AC443" s="5">
        <v>155966.47308793917</v>
      </c>
      <c r="AD443" s="5">
        <v>156774.87957106382</v>
      </c>
      <c r="AE443" s="5">
        <v>157579.47307208079</v>
      </c>
      <c r="AF443" s="5">
        <v>158380.42608616353</v>
      </c>
      <c r="AG443" s="6"/>
    </row>
    <row r="444" spans="1:33">
      <c r="A444" t="str">
        <f t="shared" si="7"/>
        <v>TENW06000006Births</v>
      </c>
      <c r="B444" t="str">
        <f>VLOOKUP(D444, Lookups!B:D,3,FALSE)</f>
        <v>W06000006</v>
      </c>
      <c r="C444" s="3" t="s">
        <v>175</v>
      </c>
      <c r="D444" s="3" t="s">
        <v>46</v>
      </c>
      <c r="E444" s="3" t="s">
        <v>34</v>
      </c>
      <c r="F444" s="4" t="s">
        <v>32</v>
      </c>
      <c r="G444" s="5">
        <v>821.64472503794241</v>
      </c>
      <c r="H444" s="5">
        <v>823.24370932432998</v>
      </c>
      <c r="I444" s="5">
        <v>827.20060485561294</v>
      </c>
      <c r="J444" s="5">
        <v>831.62460028359044</v>
      </c>
      <c r="K444" s="5">
        <v>837.87178514077334</v>
      </c>
      <c r="L444" s="5">
        <v>844.36819098967771</v>
      </c>
      <c r="M444" s="5">
        <v>850.76954721087407</v>
      </c>
      <c r="N444" s="5">
        <v>857.68421168164696</v>
      </c>
      <c r="O444" s="5">
        <v>861.99323812507009</v>
      </c>
      <c r="P444" s="5">
        <v>864.30010597878231</v>
      </c>
      <c r="Q444" s="5">
        <v>866.58903574368128</v>
      </c>
      <c r="R444" s="5">
        <v>868.74287717579807</v>
      </c>
      <c r="S444" s="5">
        <v>871.43985382478809</v>
      </c>
      <c r="T444" s="5">
        <v>875.34413571418395</v>
      </c>
      <c r="U444" s="5">
        <v>880.07545373177641</v>
      </c>
      <c r="V444" s="5">
        <v>885.2429856239587</v>
      </c>
      <c r="W444" s="5">
        <v>891.36926043646508</v>
      </c>
      <c r="X444" s="5">
        <v>897.69777950033881</v>
      </c>
      <c r="Y444" s="5">
        <v>903.69120097756536</v>
      </c>
      <c r="Z444" s="5">
        <v>908.95849177286834</v>
      </c>
      <c r="AA444" s="5">
        <v>914.05337942315577</v>
      </c>
      <c r="AB444" s="5">
        <v>919.55083506435676</v>
      </c>
      <c r="AC444" s="5">
        <v>925.25513572211912</v>
      </c>
      <c r="AD444" s="5">
        <v>930.64198748111153</v>
      </c>
      <c r="AE444" s="5">
        <v>935.72348501648617</v>
      </c>
      <c r="AF444" s="5"/>
      <c r="AG444" s="6"/>
    </row>
    <row r="445" spans="1:33">
      <c r="A445" t="str">
        <f t="shared" si="7"/>
        <v>TENW06000006Births</v>
      </c>
      <c r="B445" t="str">
        <f>VLOOKUP(D445, Lookups!B:D,3,FALSE)</f>
        <v>W06000006</v>
      </c>
      <c r="C445" s="3" t="s">
        <v>175</v>
      </c>
      <c r="D445" s="3" t="s">
        <v>46</v>
      </c>
      <c r="E445" s="3" t="s">
        <v>34</v>
      </c>
      <c r="F445" s="4" t="s">
        <v>33</v>
      </c>
      <c r="G445" s="5">
        <v>782.51882217541129</v>
      </c>
      <c r="H445" s="5">
        <v>784.04166442380915</v>
      </c>
      <c r="I445" s="5">
        <v>787.81013653378068</v>
      </c>
      <c r="J445" s="5">
        <v>792.02346570893042</v>
      </c>
      <c r="K445" s="5">
        <v>797.97316584986299</v>
      </c>
      <c r="L445" s="5">
        <v>804.16021932729313</v>
      </c>
      <c r="M445" s="5">
        <v>810.25674934554957</v>
      </c>
      <c r="N445" s="5">
        <v>816.84214438615845</v>
      </c>
      <c r="O445" s="5">
        <v>820.9459792852075</v>
      </c>
      <c r="P445" s="5">
        <v>823.14299639101046</v>
      </c>
      <c r="Q445" s="5">
        <v>825.32292960191046</v>
      </c>
      <c r="R445" s="5">
        <v>827.37420725179106</v>
      </c>
      <c r="S445" s="5">
        <v>829.94275656086711</v>
      </c>
      <c r="T445" s="5">
        <v>833.66112043813757</v>
      </c>
      <c r="U445" s="5">
        <v>838.16713780749728</v>
      </c>
      <c r="V445" s="5">
        <v>843.08859698151878</v>
      </c>
      <c r="W445" s="5">
        <v>848.92314469358985</v>
      </c>
      <c r="X445" s="5">
        <v>854.95030598735752</v>
      </c>
      <c r="Y445" s="5">
        <v>860.65832670755822</v>
      </c>
      <c r="Z445" s="5">
        <v>865.67479436516476</v>
      </c>
      <c r="AA445" s="5">
        <v>870.52706854368512</v>
      </c>
      <c r="AB445" s="5">
        <v>875.76274082663622</v>
      </c>
      <c r="AC445" s="5">
        <v>881.19540837262502</v>
      </c>
      <c r="AD445" s="5">
        <v>886.32574361999809</v>
      </c>
      <c r="AE445" s="5">
        <v>891.16526530753151</v>
      </c>
      <c r="AF445" s="5"/>
      <c r="AG445" s="6"/>
    </row>
    <row r="446" spans="1:33">
      <c r="A446" t="str">
        <f t="shared" si="7"/>
        <v>TENW06000006Deaths</v>
      </c>
      <c r="B446" t="str">
        <f>VLOOKUP(D446, Lookups!B:D,3,FALSE)</f>
        <v>W06000006</v>
      </c>
      <c r="C446" s="3" t="s">
        <v>175</v>
      </c>
      <c r="D446" s="3" t="s">
        <v>46</v>
      </c>
      <c r="E446" s="3" t="s">
        <v>35</v>
      </c>
      <c r="F446" s="4" t="s">
        <v>31</v>
      </c>
      <c r="G446" s="5">
        <v>1339.1628692516417</v>
      </c>
      <c r="H446" s="5">
        <v>1329.0266955949164</v>
      </c>
      <c r="I446" s="5">
        <v>1329.8034887494318</v>
      </c>
      <c r="J446" s="5">
        <v>1331.4629101276169</v>
      </c>
      <c r="K446" s="5">
        <v>1334.7308641319921</v>
      </c>
      <c r="L446" s="5">
        <v>1340.5657410447398</v>
      </c>
      <c r="M446" s="5">
        <v>1343.7418981861331</v>
      </c>
      <c r="N446" s="5">
        <v>1349.5025987077479</v>
      </c>
      <c r="O446" s="5">
        <v>1356.4367637733756</v>
      </c>
      <c r="P446" s="5">
        <v>1368.6271878904083</v>
      </c>
      <c r="Q446" s="5">
        <v>1378.6354352913113</v>
      </c>
      <c r="R446" s="5">
        <v>1390.0474664024011</v>
      </c>
      <c r="S446" s="5">
        <v>1405.1672020885023</v>
      </c>
      <c r="T446" s="5">
        <v>1420.2311857658542</v>
      </c>
      <c r="U446" s="5">
        <v>1438.1291026232188</v>
      </c>
      <c r="V446" s="5">
        <v>1457.3620302209999</v>
      </c>
      <c r="W446" s="5">
        <v>1473.5666537154736</v>
      </c>
      <c r="X446" s="5">
        <v>1492.6389389558276</v>
      </c>
      <c r="Y446" s="5">
        <v>1515.9605665524875</v>
      </c>
      <c r="Z446" s="5">
        <v>1533.2613402078641</v>
      </c>
      <c r="AA446" s="5">
        <v>1549.9822949474969</v>
      </c>
      <c r="AB446" s="5">
        <v>1569.5984599312183</v>
      </c>
      <c r="AC446" s="5">
        <v>1589.0845292106901</v>
      </c>
      <c r="AD446" s="5">
        <v>1603.4146983244386</v>
      </c>
      <c r="AE446" s="5">
        <v>1616.9762044819108</v>
      </c>
      <c r="AF446" s="5"/>
      <c r="AG446" s="6"/>
    </row>
    <row r="447" spans="1:33">
      <c r="A447" t="str">
        <f t="shared" si="7"/>
        <v>TENW06000006Mig_InternalIN</v>
      </c>
      <c r="B447" t="str">
        <f>VLOOKUP(D447, Lookups!B:D,3,FALSE)</f>
        <v>W06000006</v>
      </c>
      <c r="C447" s="3" t="s">
        <v>175</v>
      </c>
      <c r="D447" s="3" t="s">
        <v>46</v>
      </c>
      <c r="E447" s="3" t="s">
        <v>36</v>
      </c>
      <c r="F447" s="4" t="s">
        <v>31</v>
      </c>
      <c r="G447" s="5">
        <v>3863.4474931683412</v>
      </c>
      <c r="H447" s="5">
        <v>3863.4474931683399</v>
      </c>
      <c r="I447" s="5">
        <v>3863.4474931683421</v>
      </c>
      <c r="J447" s="5">
        <v>3863.4474931683408</v>
      </c>
      <c r="K447" s="5">
        <v>3863.4474931683408</v>
      </c>
      <c r="L447" s="5">
        <v>3863.4474931683408</v>
      </c>
      <c r="M447" s="5">
        <v>3863.4474931683385</v>
      </c>
      <c r="N447" s="5">
        <v>3863.4474931683408</v>
      </c>
      <c r="O447" s="5">
        <v>3863.447493168338</v>
      </c>
      <c r="P447" s="5">
        <v>3863.4474931683394</v>
      </c>
      <c r="Q447" s="5">
        <v>3863.4474931683403</v>
      </c>
      <c r="R447" s="5">
        <v>3863.4474931683394</v>
      </c>
      <c r="S447" s="5">
        <v>3863.4474931683385</v>
      </c>
      <c r="T447" s="5">
        <v>3863.447493168338</v>
      </c>
      <c r="U447" s="5">
        <v>3863.4474931683376</v>
      </c>
      <c r="V447" s="5">
        <v>3863.4474931683385</v>
      </c>
      <c r="W447" s="5">
        <v>3863.4474931683376</v>
      </c>
      <c r="X447" s="5">
        <v>3863.4474931683371</v>
      </c>
      <c r="Y447" s="5">
        <v>3863.4474931683385</v>
      </c>
      <c r="Z447" s="5">
        <v>3863.4474931683399</v>
      </c>
      <c r="AA447" s="5">
        <v>3863.4474931683376</v>
      </c>
      <c r="AB447" s="5">
        <v>3863.4474931683394</v>
      </c>
      <c r="AC447" s="5">
        <v>3863.4474931683412</v>
      </c>
      <c r="AD447" s="5">
        <v>3863.4474931683399</v>
      </c>
      <c r="AE447" s="5">
        <v>3863.4474931683399</v>
      </c>
      <c r="AF447" s="5"/>
      <c r="AG447" s="6"/>
    </row>
    <row r="448" spans="1:33">
      <c r="A448" t="str">
        <f t="shared" si="7"/>
        <v>TENW06000006Mig_InternalOut</v>
      </c>
      <c r="B448" t="str">
        <f>VLOOKUP(D448, Lookups!B:D,3,FALSE)</f>
        <v>W06000006</v>
      </c>
      <c r="C448" s="3" t="s">
        <v>175</v>
      </c>
      <c r="D448" s="3" t="s">
        <v>46</v>
      </c>
      <c r="E448" s="3" t="s">
        <v>37</v>
      </c>
      <c r="F448" s="4" t="s">
        <v>31</v>
      </c>
      <c r="G448" s="5">
        <v>3775.9070249278893</v>
      </c>
      <c r="H448" s="5">
        <v>3775.9070249278911</v>
      </c>
      <c r="I448" s="5">
        <v>3775.9070249278884</v>
      </c>
      <c r="J448" s="5">
        <v>3775.9070249278925</v>
      </c>
      <c r="K448" s="5">
        <v>3775.9070249278884</v>
      </c>
      <c r="L448" s="5">
        <v>3775.9070249278921</v>
      </c>
      <c r="M448" s="5">
        <v>3775.9070249278875</v>
      </c>
      <c r="N448" s="5">
        <v>3775.9070249278871</v>
      </c>
      <c r="O448" s="5">
        <v>3775.9070249278907</v>
      </c>
      <c r="P448" s="5">
        <v>3775.9070249278902</v>
      </c>
      <c r="Q448" s="5">
        <v>3775.9070249278889</v>
      </c>
      <c r="R448" s="5">
        <v>3775.9070249278893</v>
      </c>
      <c r="S448" s="5">
        <v>3775.9070249278898</v>
      </c>
      <c r="T448" s="5">
        <v>3775.9070249278907</v>
      </c>
      <c r="U448" s="5">
        <v>3775.9070249278893</v>
      </c>
      <c r="V448" s="5">
        <v>3775.9070249278893</v>
      </c>
      <c r="W448" s="5">
        <v>3775.9070249278898</v>
      </c>
      <c r="X448" s="5">
        <v>3775.9070249278898</v>
      </c>
      <c r="Y448" s="5">
        <v>3775.9070249278898</v>
      </c>
      <c r="Z448" s="5">
        <v>3775.9070249278907</v>
      </c>
      <c r="AA448" s="5">
        <v>3775.9070249278907</v>
      </c>
      <c r="AB448" s="5">
        <v>3775.9070249278898</v>
      </c>
      <c r="AC448" s="5">
        <v>3775.9070249278893</v>
      </c>
      <c r="AD448" s="5">
        <v>3775.9070249278907</v>
      </c>
      <c r="AE448" s="5">
        <v>3775.9070249278907</v>
      </c>
      <c r="AF448" s="5"/>
      <c r="AG448" s="6"/>
    </row>
    <row r="449" spans="1:33">
      <c r="A449" t="str">
        <f t="shared" si="7"/>
        <v>TENW06000006Mig_OverseasIn</v>
      </c>
      <c r="B449" t="str">
        <f>VLOOKUP(D449, Lookups!B:D,3,FALSE)</f>
        <v>W06000006</v>
      </c>
      <c r="C449" s="3" t="s">
        <v>175</v>
      </c>
      <c r="D449" s="3" t="s">
        <v>46</v>
      </c>
      <c r="E449" s="3" t="s">
        <v>38</v>
      </c>
      <c r="F449" s="4" t="s">
        <v>31</v>
      </c>
      <c r="G449" s="5">
        <v>876.4000000000002</v>
      </c>
      <c r="H449" s="5">
        <v>876.4000000000002</v>
      </c>
      <c r="I449" s="5">
        <v>876.4000000000002</v>
      </c>
      <c r="J449" s="5">
        <v>876.4000000000002</v>
      </c>
      <c r="K449" s="5">
        <v>876.4000000000002</v>
      </c>
      <c r="L449" s="5">
        <v>876.4000000000002</v>
      </c>
      <c r="M449" s="5">
        <v>876.4000000000002</v>
      </c>
      <c r="N449" s="5">
        <v>876.4000000000002</v>
      </c>
      <c r="O449" s="5">
        <v>876.4000000000002</v>
      </c>
      <c r="P449" s="5">
        <v>876.4000000000002</v>
      </c>
      <c r="Q449" s="5">
        <v>876.4000000000002</v>
      </c>
      <c r="R449" s="5">
        <v>876.4000000000002</v>
      </c>
      <c r="S449" s="5">
        <v>876.4000000000002</v>
      </c>
      <c r="T449" s="5">
        <v>876.4000000000002</v>
      </c>
      <c r="U449" s="5">
        <v>876.4000000000002</v>
      </c>
      <c r="V449" s="5">
        <v>876.4000000000002</v>
      </c>
      <c r="W449" s="5">
        <v>876.4000000000002</v>
      </c>
      <c r="X449" s="5">
        <v>876.4000000000002</v>
      </c>
      <c r="Y449" s="5">
        <v>876.4000000000002</v>
      </c>
      <c r="Z449" s="5">
        <v>876.4000000000002</v>
      </c>
      <c r="AA449" s="5">
        <v>876.4000000000002</v>
      </c>
      <c r="AB449" s="5">
        <v>876.4000000000002</v>
      </c>
      <c r="AC449" s="5">
        <v>876.4000000000002</v>
      </c>
      <c r="AD449" s="5">
        <v>876.4000000000002</v>
      </c>
      <c r="AE449" s="5">
        <v>876.4000000000002</v>
      </c>
      <c r="AF449" s="5"/>
      <c r="AG449" s="6"/>
    </row>
    <row r="450" spans="1:33">
      <c r="A450" t="str">
        <f t="shared" si="7"/>
        <v>TENW06000006Mig_OverseasOut</v>
      </c>
      <c r="B450" t="str">
        <f>VLOOKUP(D450, Lookups!B:D,3,FALSE)</f>
        <v>W06000006</v>
      </c>
      <c r="C450" s="3" t="s">
        <v>175</v>
      </c>
      <c r="D450" s="3" t="s">
        <v>46</v>
      </c>
      <c r="E450" s="3" t="s">
        <v>39</v>
      </c>
      <c r="F450" s="4" t="s">
        <v>31</v>
      </c>
      <c r="G450" s="5">
        <v>372.89999999999981</v>
      </c>
      <c r="H450" s="5">
        <v>372.89999999999992</v>
      </c>
      <c r="I450" s="5">
        <v>372.89999999999992</v>
      </c>
      <c r="J450" s="5">
        <v>372.89999999999986</v>
      </c>
      <c r="K450" s="5">
        <v>372.90000000000015</v>
      </c>
      <c r="L450" s="5">
        <v>372.89999999999992</v>
      </c>
      <c r="M450" s="5">
        <v>372.89999999999981</v>
      </c>
      <c r="N450" s="5">
        <v>372.90000000000003</v>
      </c>
      <c r="O450" s="5">
        <v>372.89999999999986</v>
      </c>
      <c r="P450" s="5">
        <v>372.89999999999981</v>
      </c>
      <c r="Q450" s="5">
        <v>372.89999999999992</v>
      </c>
      <c r="R450" s="5">
        <v>372.89999999999969</v>
      </c>
      <c r="S450" s="5">
        <v>372.9000000000002</v>
      </c>
      <c r="T450" s="5">
        <v>372.90000000000003</v>
      </c>
      <c r="U450" s="5">
        <v>372.9</v>
      </c>
      <c r="V450" s="5">
        <v>372.89999999999992</v>
      </c>
      <c r="W450" s="5">
        <v>372.9</v>
      </c>
      <c r="X450" s="5">
        <v>372.89999999999992</v>
      </c>
      <c r="Y450" s="5">
        <v>372.89999999999992</v>
      </c>
      <c r="Z450" s="5">
        <v>372.90000000000009</v>
      </c>
      <c r="AA450" s="5">
        <v>372.90000000000003</v>
      </c>
      <c r="AB450" s="5">
        <v>372.90000000000009</v>
      </c>
      <c r="AC450" s="5">
        <v>372.90000000000015</v>
      </c>
      <c r="AD450" s="5">
        <v>372.9000000000002</v>
      </c>
      <c r="AE450" s="5">
        <v>372.9</v>
      </c>
      <c r="AF450" s="5"/>
      <c r="AG450" s="6"/>
    </row>
    <row r="451" spans="1:33">
      <c r="A451" t="str">
        <f t="shared" si="7"/>
        <v>TENW06000006Constraint</v>
      </c>
      <c r="B451" t="str">
        <f>VLOOKUP(D451, Lookups!B:D,3,FALSE)</f>
        <v>W06000006</v>
      </c>
      <c r="C451" s="3" t="s">
        <v>175</v>
      </c>
      <c r="D451" s="3" t="s">
        <v>46</v>
      </c>
      <c r="E451" s="3" t="s">
        <v>40</v>
      </c>
      <c r="F451" s="4" t="s">
        <v>31</v>
      </c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6"/>
    </row>
    <row r="452" spans="1:33">
      <c r="A452" t="str">
        <f t="shared" si="7"/>
        <v>TENW06000023StartPop</v>
      </c>
      <c r="B452" t="str">
        <f>VLOOKUP(D452, Lookups!B:D,3,FALSE)</f>
        <v>W06000023</v>
      </c>
      <c r="C452" s="3" t="s">
        <v>175</v>
      </c>
      <c r="D452" s="3" t="s">
        <v>47</v>
      </c>
      <c r="E452" s="3" t="s">
        <v>30</v>
      </c>
      <c r="F452" s="4" t="s">
        <v>31</v>
      </c>
      <c r="G452" s="5">
        <v>132675</v>
      </c>
      <c r="H452" s="5">
        <v>132868.70655038653</v>
      </c>
      <c r="I452" s="5">
        <v>133071.65849403027</v>
      </c>
      <c r="J452" s="5">
        <v>133274.80276242804</v>
      </c>
      <c r="K452" s="5">
        <v>133476.06776334494</v>
      </c>
      <c r="L452" s="5">
        <v>133674.43533359771</v>
      </c>
      <c r="M452" s="5">
        <v>133872.05138815954</v>
      </c>
      <c r="N452" s="5">
        <v>134066.60158056195</v>
      </c>
      <c r="O452" s="5">
        <v>134257.84639780057</v>
      </c>
      <c r="P452" s="5">
        <v>134433.96846834852</v>
      </c>
      <c r="Q452" s="5">
        <v>134586.61953704618</v>
      </c>
      <c r="R452" s="5">
        <v>134715.45804377177</v>
      </c>
      <c r="S452" s="5">
        <v>134815.95056190164</v>
      </c>
      <c r="T452" s="5">
        <v>134881.51754039811</v>
      </c>
      <c r="U452" s="5">
        <v>134910.02213608578</v>
      </c>
      <c r="V452" s="5">
        <v>134903.89226057532</v>
      </c>
      <c r="W452" s="5">
        <v>134862.82874544486</v>
      </c>
      <c r="X452" s="5">
        <v>134784.65505738556</v>
      </c>
      <c r="Y452" s="5">
        <v>134670.32110175473</v>
      </c>
      <c r="Z452" s="5">
        <v>134519.52398749889</v>
      </c>
      <c r="AA452" s="5">
        <v>134330.51011178669</v>
      </c>
      <c r="AB452" s="5">
        <v>134105.90151588275</v>
      </c>
      <c r="AC452" s="5">
        <v>133852.47459387389</v>
      </c>
      <c r="AD452" s="5">
        <v>133567.89403248642</v>
      </c>
      <c r="AE452" s="5">
        <v>133255.25543212044</v>
      </c>
      <c r="AF452" s="5">
        <v>132919.13103348901</v>
      </c>
      <c r="AG452" s="6"/>
    </row>
    <row r="453" spans="1:33">
      <c r="A453" t="str">
        <f t="shared" si="7"/>
        <v>TENW06000023Births</v>
      </c>
      <c r="B453" t="str">
        <f>VLOOKUP(D453, Lookups!B:D,3,FALSE)</f>
        <v>W06000023</v>
      </c>
      <c r="C453" s="3" t="s">
        <v>175</v>
      </c>
      <c r="D453" s="3" t="s">
        <v>47</v>
      </c>
      <c r="E453" s="3" t="s">
        <v>34</v>
      </c>
      <c r="F453" s="4" t="s">
        <v>32</v>
      </c>
      <c r="G453" s="5">
        <v>607.07245523709082</v>
      </c>
      <c r="H453" s="5">
        <v>609.84876360642795</v>
      </c>
      <c r="I453" s="5">
        <v>613.88605540920878</v>
      </c>
      <c r="J453" s="5">
        <v>618.13955008549942</v>
      </c>
      <c r="K453" s="5">
        <v>623.55303917148365</v>
      </c>
      <c r="L453" s="5">
        <v>629.07774023324021</v>
      </c>
      <c r="M453" s="5">
        <v>633.28454229980775</v>
      </c>
      <c r="N453" s="5">
        <v>636.99858231211249</v>
      </c>
      <c r="O453" s="5">
        <v>637.93920199850652</v>
      </c>
      <c r="P453" s="5">
        <v>635.55186116593688</v>
      </c>
      <c r="Q453" s="5">
        <v>631.01581358192129</v>
      </c>
      <c r="R453" s="5">
        <v>624.71533954611652</v>
      </c>
      <c r="S453" s="5">
        <v>617.58501523274094</v>
      </c>
      <c r="T453" s="5">
        <v>610.14196970704472</v>
      </c>
      <c r="U453" s="5">
        <v>602.50118109430832</v>
      </c>
      <c r="V453" s="5">
        <v>594.86060546671911</v>
      </c>
      <c r="W453" s="5">
        <v>587.60238062412736</v>
      </c>
      <c r="X453" s="5">
        <v>580.55843284688854</v>
      </c>
      <c r="Y453" s="5">
        <v>573.74098485003401</v>
      </c>
      <c r="Z453" s="5">
        <v>567.02093544661943</v>
      </c>
      <c r="AA453" s="5">
        <v>561.04459395387414</v>
      </c>
      <c r="AB453" s="5">
        <v>556.20545491619328</v>
      </c>
      <c r="AC453" s="5">
        <v>552.39771908173589</v>
      </c>
      <c r="AD453" s="5">
        <v>549.09159420411152</v>
      </c>
      <c r="AE453" s="5">
        <v>546.4672752498343</v>
      </c>
      <c r="AF453" s="5"/>
      <c r="AG453" s="6"/>
    </row>
    <row r="454" spans="1:33">
      <c r="A454" t="str">
        <f t="shared" si="7"/>
        <v>TENW06000023Births</v>
      </c>
      <c r="B454" t="str">
        <f>VLOOKUP(D454, Lookups!B:D,3,FALSE)</f>
        <v>W06000023</v>
      </c>
      <c r="C454" s="3" t="s">
        <v>175</v>
      </c>
      <c r="D454" s="3" t="s">
        <v>47</v>
      </c>
      <c r="E454" s="3" t="s">
        <v>34</v>
      </c>
      <c r="F454" s="4" t="s">
        <v>33</v>
      </c>
      <c r="G454" s="5">
        <v>578.16426999555847</v>
      </c>
      <c r="H454" s="5">
        <v>580.80837332752981</v>
      </c>
      <c r="I454" s="5">
        <v>584.65341331868228</v>
      </c>
      <c r="J454" s="5">
        <v>588.7043608180004</v>
      </c>
      <c r="K454" s="5">
        <v>593.86006494940375</v>
      </c>
      <c r="L454" s="5">
        <v>599.1216852531395</v>
      </c>
      <c r="M454" s="5">
        <v>603.12816359827025</v>
      </c>
      <c r="N454" s="5">
        <v>606.66534472702017</v>
      </c>
      <c r="O454" s="5">
        <v>607.56117304147574</v>
      </c>
      <c r="P454" s="5">
        <v>605.28751499986004</v>
      </c>
      <c r="Q454" s="5">
        <v>600.96746948065879</v>
      </c>
      <c r="R454" s="5">
        <v>594.96701773867619</v>
      </c>
      <c r="S454" s="5">
        <v>588.17623236221834</v>
      </c>
      <c r="T454" s="5">
        <v>581.08761724587737</v>
      </c>
      <c r="U454" s="5">
        <v>573.81067537120816</v>
      </c>
      <c r="V454" s="5">
        <v>566.53393633954556</v>
      </c>
      <c r="W454" s="5">
        <v>559.62134092959263</v>
      </c>
      <c r="X454" s="5">
        <v>552.91281892471329</v>
      </c>
      <c r="Y454" s="5">
        <v>546.42001100643165</v>
      </c>
      <c r="Z454" s="5">
        <v>540.01996365764876</v>
      </c>
      <c r="AA454" s="5">
        <v>534.32820959009234</v>
      </c>
      <c r="AB454" s="5">
        <v>529.71950553015427</v>
      </c>
      <c r="AC454" s="5">
        <v>526.09309028091479</v>
      </c>
      <c r="AD454" s="5">
        <v>522.9443997747062</v>
      </c>
      <c r="AE454" s="5">
        <v>520.44504827333935</v>
      </c>
      <c r="AF454" s="5"/>
      <c r="AG454" s="6"/>
    </row>
    <row r="455" spans="1:33">
      <c r="A455" t="str">
        <f t="shared" si="7"/>
        <v>TENW06000023Deaths</v>
      </c>
      <c r="B455" t="str">
        <f>VLOOKUP(D455, Lookups!B:D,3,FALSE)</f>
        <v>W06000023</v>
      </c>
      <c r="C455" s="3" t="s">
        <v>175</v>
      </c>
      <c r="D455" s="3" t="s">
        <v>47</v>
      </c>
      <c r="E455" s="3" t="s">
        <v>35</v>
      </c>
      <c r="F455" s="4" t="s">
        <v>31</v>
      </c>
      <c r="G455" s="5">
        <v>1458.4008279009324</v>
      </c>
      <c r="H455" s="5">
        <v>1454.5758463450584</v>
      </c>
      <c r="I455" s="5">
        <v>1462.2658533852166</v>
      </c>
      <c r="J455" s="5">
        <v>1472.4495630414199</v>
      </c>
      <c r="K455" s="5">
        <v>1485.9161869229597</v>
      </c>
      <c r="L455" s="5">
        <v>1497.4540239795256</v>
      </c>
      <c r="M455" s="5">
        <v>1508.733166550526</v>
      </c>
      <c r="N455" s="5">
        <v>1519.289762855509</v>
      </c>
      <c r="O455" s="5">
        <v>1536.2489575468298</v>
      </c>
      <c r="P455" s="5">
        <v>1555.0589605230025</v>
      </c>
      <c r="Q455" s="5">
        <v>1570.015429391824</v>
      </c>
      <c r="R455" s="5">
        <v>1586.0604922098403</v>
      </c>
      <c r="S455" s="5">
        <v>1607.0649221533658</v>
      </c>
      <c r="T455" s="5">
        <v>1629.5956443202326</v>
      </c>
      <c r="U455" s="5">
        <v>1649.3123850309103</v>
      </c>
      <c r="V455" s="5">
        <v>1669.3287099914949</v>
      </c>
      <c r="W455" s="5">
        <v>1692.2680626680171</v>
      </c>
      <c r="X455" s="5">
        <v>1714.6758604571774</v>
      </c>
      <c r="Y455" s="5">
        <v>1737.8287631672581</v>
      </c>
      <c r="Z455" s="5">
        <v>1762.9254278713993</v>
      </c>
      <c r="AA455" s="5">
        <v>1786.8520525028223</v>
      </c>
      <c r="AB455" s="5">
        <v>1806.2225355100836</v>
      </c>
      <c r="AC455" s="5">
        <v>1829.9420238049188</v>
      </c>
      <c r="AD455" s="5">
        <v>1851.5452473996495</v>
      </c>
      <c r="AE455" s="5">
        <v>1869.9073752095542</v>
      </c>
      <c r="AF455" s="5"/>
      <c r="AG455" s="6"/>
    </row>
    <row r="456" spans="1:33">
      <c r="A456" t="str">
        <f t="shared" si="7"/>
        <v>TENW06000023Mig_InternalIN</v>
      </c>
      <c r="B456" t="str">
        <f>VLOOKUP(D456, Lookups!B:D,3,FALSE)</f>
        <v>W06000023</v>
      </c>
      <c r="C456" s="3" t="s">
        <v>175</v>
      </c>
      <c r="D456" s="3" t="s">
        <v>47</v>
      </c>
      <c r="E456" s="3" t="s">
        <v>36</v>
      </c>
      <c r="F456" s="4" t="s">
        <v>31</v>
      </c>
      <c r="G456" s="5">
        <v>5323.9254066229905</v>
      </c>
      <c r="H456" s="5">
        <v>5323.9254066229869</v>
      </c>
      <c r="I456" s="5">
        <v>5323.9254066229896</v>
      </c>
      <c r="J456" s="5">
        <v>5323.9254066229914</v>
      </c>
      <c r="K456" s="5">
        <v>5323.9254066229914</v>
      </c>
      <c r="L456" s="5">
        <v>5323.9254066229896</v>
      </c>
      <c r="M456" s="5">
        <v>5323.9254066229887</v>
      </c>
      <c r="N456" s="5">
        <v>5323.9254066229896</v>
      </c>
      <c r="O456" s="5">
        <v>5323.925406622986</v>
      </c>
      <c r="P456" s="5">
        <v>5323.9254066229914</v>
      </c>
      <c r="Q456" s="5">
        <v>5323.9254066229951</v>
      </c>
      <c r="R456" s="5">
        <v>5323.9254066229887</v>
      </c>
      <c r="S456" s="5">
        <v>5323.9254066229905</v>
      </c>
      <c r="T456" s="5">
        <v>5323.9254066229878</v>
      </c>
      <c r="U456" s="5">
        <v>5323.9254066229905</v>
      </c>
      <c r="V456" s="5">
        <v>5323.9254066229842</v>
      </c>
      <c r="W456" s="5">
        <v>5323.9254066229914</v>
      </c>
      <c r="X456" s="5">
        <v>5323.9254066229887</v>
      </c>
      <c r="Y456" s="5">
        <v>5323.9254066229923</v>
      </c>
      <c r="Z456" s="5">
        <v>5323.9254066229878</v>
      </c>
      <c r="AA456" s="5">
        <v>5323.9254066229869</v>
      </c>
      <c r="AB456" s="5">
        <v>5323.9254066229887</v>
      </c>
      <c r="AC456" s="5">
        <v>5323.9254066229896</v>
      </c>
      <c r="AD456" s="5">
        <v>5323.9254066229923</v>
      </c>
      <c r="AE456" s="5">
        <v>5323.9254066229933</v>
      </c>
      <c r="AF456" s="5"/>
      <c r="AG456" s="6"/>
    </row>
    <row r="457" spans="1:33">
      <c r="A457" t="str">
        <f t="shared" si="7"/>
        <v>TENW06000023Mig_InternalOut</v>
      </c>
      <c r="B457" t="str">
        <f>VLOOKUP(D457, Lookups!B:D,3,FALSE)</f>
        <v>W06000023</v>
      </c>
      <c r="C457" s="3" t="s">
        <v>175</v>
      </c>
      <c r="D457" s="3" t="s">
        <v>47</v>
      </c>
      <c r="E457" s="3" t="s">
        <v>37</v>
      </c>
      <c r="F457" s="4" t="s">
        <v>31</v>
      </c>
      <c r="G457" s="5">
        <v>4891.8547535681009</v>
      </c>
      <c r="H457" s="5">
        <v>4891.8547535681</v>
      </c>
      <c r="I457" s="5">
        <v>4891.8547535681018</v>
      </c>
      <c r="J457" s="5">
        <v>4891.8547535681018</v>
      </c>
      <c r="K457" s="5">
        <v>4891.8547535680982</v>
      </c>
      <c r="L457" s="5">
        <v>4891.8547535681009</v>
      </c>
      <c r="M457" s="5">
        <v>4891.8547535681037</v>
      </c>
      <c r="N457" s="5">
        <v>4891.8547535681009</v>
      </c>
      <c r="O457" s="5">
        <v>4891.8547535681028</v>
      </c>
      <c r="P457" s="5">
        <v>4891.8547535680955</v>
      </c>
      <c r="Q457" s="5">
        <v>4891.8547535680955</v>
      </c>
      <c r="R457" s="5">
        <v>4891.8547535681009</v>
      </c>
      <c r="S457" s="5">
        <v>4891.8547535681018</v>
      </c>
      <c r="T457" s="5">
        <v>4891.8547535680982</v>
      </c>
      <c r="U457" s="5">
        <v>4891.8547535680991</v>
      </c>
      <c r="V457" s="5">
        <v>4891.8547535680991</v>
      </c>
      <c r="W457" s="5">
        <v>4891.8547535680964</v>
      </c>
      <c r="X457" s="5">
        <v>4891.8547535681</v>
      </c>
      <c r="Y457" s="5">
        <v>4891.8547535681009</v>
      </c>
      <c r="Z457" s="5">
        <v>4891.8547535681009</v>
      </c>
      <c r="AA457" s="5">
        <v>4891.8547535681</v>
      </c>
      <c r="AB457" s="5">
        <v>4891.8547535680991</v>
      </c>
      <c r="AC457" s="5">
        <v>4891.8547535680955</v>
      </c>
      <c r="AD457" s="5">
        <v>4891.8547535680973</v>
      </c>
      <c r="AE457" s="5">
        <v>4891.8547535680982</v>
      </c>
      <c r="AF457" s="5"/>
      <c r="AG457" s="6"/>
    </row>
    <row r="458" spans="1:33">
      <c r="A458" t="str">
        <f t="shared" si="7"/>
        <v>TENW06000023Mig_OverseasIn</v>
      </c>
      <c r="B458" t="str">
        <f>VLOOKUP(D458, Lookups!B:D,3,FALSE)</f>
        <v>W06000023</v>
      </c>
      <c r="C458" s="3" t="s">
        <v>175</v>
      </c>
      <c r="D458" s="3" t="s">
        <v>47</v>
      </c>
      <c r="E458" s="3" t="s">
        <v>38</v>
      </c>
      <c r="F458" s="4" t="s">
        <v>31</v>
      </c>
      <c r="G458" s="5">
        <v>327.89999999999981</v>
      </c>
      <c r="H458" s="5">
        <v>327.89999999999981</v>
      </c>
      <c r="I458" s="5">
        <v>327.89999999999981</v>
      </c>
      <c r="J458" s="5">
        <v>327.89999999999981</v>
      </c>
      <c r="K458" s="5">
        <v>327.89999999999981</v>
      </c>
      <c r="L458" s="5">
        <v>327.89999999999981</v>
      </c>
      <c r="M458" s="5">
        <v>327.89999999999981</v>
      </c>
      <c r="N458" s="5">
        <v>327.89999999999981</v>
      </c>
      <c r="O458" s="5">
        <v>327.89999999999981</v>
      </c>
      <c r="P458" s="5">
        <v>327.89999999999981</v>
      </c>
      <c r="Q458" s="5">
        <v>327.89999999999981</v>
      </c>
      <c r="R458" s="5">
        <v>327.89999999999981</v>
      </c>
      <c r="S458" s="5">
        <v>327.89999999999981</v>
      </c>
      <c r="T458" s="5">
        <v>327.89999999999981</v>
      </c>
      <c r="U458" s="5">
        <v>327.89999999999981</v>
      </c>
      <c r="V458" s="5">
        <v>327.89999999999981</v>
      </c>
      <c r="W458" s="5">
        <v>327.89999999999981</v>
      </c>
      <c r="X458" s="5">
        <v>327.89999999999981</v>
      </c>
      <c r="Y458" s="5">
        <v>327.89999999999981</v>
      </c>
      <c r="Z458" s="5">
        <v>327.89999999999981</v>
      </c>
      <c r="AA458" s="5">
        <v>327.89999999999981</v>
      </c>
      <c r="AB458" s="5">
        <v>327.89999999999981</v>
      </c>
      <c r="AC458" s="5">
        <v>327.89999999999981</v>
      </c>
      <c r="AD458" s="5">
        <v>327.89999999999981</v>
      </c>
      <c r="AE458" s="5">
        <v>327.89999999999981</v>
      </c>
      <c r="AF458" s="5"/>
      <c r="AG458" s="6"/>
    </row>
    <row r="459" spans="1:33">
      <c r="A459" t="str">
        <f t="shared" si="7"/>
        <v>TENW06000023Mig_OverseasOut</v>
      </c>
      <c r="B459" t="str">
        <f>VLOOKUP(D459, Lookups!B:D,3,FALSE)</f>
        <v>W06000023</v>
      </c>
      <c r="C459" s="3" t="s">
        <v>175</v>
      </c>
      <c r="D459" s="3" t="s">
        <v>47</v>
      </c>
      <c r="E459" s="3" t="s">
        <v>39</v>
      </c>
      <c r="F459" s="4" t="s">
        <v>31</v>
      </c>
      <c r="G459" s="5">
        <v>293.10000000000014</v>
      </c>
      <c r="H459" s="5">
        <v>293.0999999999998</v>
      </c>
      <c r="I459" s="5">
        <v>293.09999999999985</v>
      </c>
      <c r="J459" s="5">
        <v>293.09999999999997</v>
      </c>
      <c r="K459" s="5">
        <v>293.09999999999991</v>
      </c>
      <c r="L459" s="5">
        <v>293.09999999999991</v>
      </c>
      <c r="M459" s="5">
        <v>293.09999999999997</v>
      </c>
      <c r="N459" s="5">
        <v>293.10000000000002</v>
      </c>
      <c r="O459" s="5">
        <v>293.09999999999985</v>
      </c>
      <c r="P459" s="5">
        <v>293.09999999999997</v>
      </c>
      <c r="Q459" s="5">
        <v>293.09999999999997</v>
      </c>
      <c r="R459" s="5">
        <v>293.09999999999991</v>
      </c>
      <c r="S459" s="5">
        <v>293.10000000000008</v>
      </c>
      <c r="T459" s="5">
        <v>293.09999999999991</v>
      </c>
      <c r="U459" s="5">
        <v>293.09999999999997</v>
      </c>
      <c r="V459" s="5">
        <v>293.09999999999997</v>
      </c>
      <c r="W459" s="5">
        <v>293.09999999999991</v>
      </c>
      <c r="X459" s="5">
        <v>293.09999999999985</v>
      </c>
      <c r="Y459" s="5">
        <v>293.10000000000002</v>
      </c>
      <c r="Z459" s="5">
        <v>293.09999999999997</v>
      </c>
      <c r="AA459" s="5">
        <v>293.10000000000008</v>
      </c>
      <c r="AB459" s="5">
        <v>293.10000000000002</v>
      </c>
      <c r="AC459" s="5">
        <v>293.09999999999997</v>
      </c>
      <c r="AD459" s="5">
        <v>293.10000000000008</v>
      </c>
      <c r="AE459" s="5">
        <v>293.10000000000002</v>
      </c>
      <c r="AF459" s="5"/>
      <c r="AG459" s="6"/>
    </row>
    <row r="460" spans="1:33">
      <c r="A460" t="str">
        <f t="shared" si="7"/>
        <v>TENW06000023Constraint</v>
      </c>
      <c r="B460" t="str">
        <f>VLOOKUP(D460, Lookups!B:D,3,FALSE)</f>
        <v>W06000023</v>
      </c>
      <c r="C460" s="3" t="s">
        <v>175</v>
      </c>
      <c r="D460" s="3" t="s">
        <v>47</v>
      </c>
      <c r="E460" s="3" t="s">
        <v>40</v>
      </c>
      <c r="F460" s="4" t="s">
        <v>31</v>
      </c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6"/>
    </row>
    <row r="461" spans="1:33">
      <c r="A461" t="str">
        <f t="shared" si="7"/>
        <v>TENW06000008StartPop</v>
      </c>
      <c r="B461" t="str">
        <f>VLOOKUP(D461, Lookups!B:D,3,FALSE)</f>
        <v>W06000008</v>
      </c>
      <c r="C461" s="3" t="s">
        <v>175</v>
      </c>
      <c r="D461" s="3" t="s">
        <v>48</v>
      </c>
      <c r="E461" s="3" t="s">
        <v>30</v>
      </c>
      <c r="F461" s="4" t="s">
        <v>31</v>
      </c>
      <c r="G461" s="5">
        <v>75425</v>
      </c>
      <c r="H461" s="5">
        <v>75530.311832908003</v>
      </c>
      <c r="I461" s="5">
        <v>75645.89002671263</v>
      </c>
      <c r="J461" s="5">
        <v>75767.147153095677</v>
      </c>
      <c r="K461" s="5">
        <v>75893.486951965431</v>
      </c>
      <c r="L461" s="5">
        <v>76025.417348531337</v>
      </c>
      <c r="M461" s="5">
        <v>76163.643237739117</v>
      </c>
      <c r="N461" s="5">
        <v>76307.700927812635</v>
      </c>
      <c r="O461" s="5">
        <v>76457.047809964002</v>
      </c>
      <c r="P461" s="5">
        <v>76606.56331811237</v>
      </c>
      <c r="Q461" s="5">
        <v>76754.010566433717</v>
      </c>
      <c r="R461" s="5">
        <v>76895.754730312721</v>
      </c>
      <c r="S461" s="5">
        <v>77029.53143397544</v>
      </c>
      <c r="T461" s="5">
        <v>77152.431594203779</v>
      </c>
      <c r="U461" s="5">
        <v>77260.578683710948</v>
      </c>
      <c r="V461" s="5">
        <v>77355.84639735306</v>
      </c>
      <c r="W461" s="5">
        <v>77435.892913538337</v>
      </c>
      <c r="X461" s="5">
        <v>77501.49992693185</v>
      </c>
      <c r="Y461" s="5">
        <v>77554.814560204046</v>
      </c>
      <c r="Z461" s="5">
        <v>77597.098751313359</v>
      </c>
      <c r="AA461" s="5">
        <v>77625.166391438965</v>
      </c>
      <c r="AB461" s="5">
        <v>77641.085254843347</v>
      </c>
      <c r="AC461" s="5">
        <v>77647.927531033536</v>
      </c>
      <c r="AD461" s="5">
        <v>77647.42511107774</v>
      </c>
      <c r="AE461" s="5">
        <v>77638.954671009546</v>
      </c>
      <c r="AF461" s="5">
        <v>77624.649106931931</v>
      </c>
      <c r="AG461" s="6"/>
    </row>
    <row r="462" spans="1:33">
      <c r="A462" t="str">
        <f t="shared" si="7"/>
        <v>TENW06000008Births</v>
      </c>
      <c r="B462" t="str">
        <f>VLOOKUP(D462, Lookups!B:D,3,FALSE)</f>
        <v>W06000008</v>
      </c>
      <c r="C462" s="3" t="s">
        <v>175</v>
      </c>
      <c r="D462" s="3" t="s">
        <v>48</v>
      </c>
      <c r="E462" s="3" t="s">
        <v>34</v>
      </c>
      <c r="F462" s="4" t="s">
        <v>32</v>
      </c>
      <c r="G462" s="5">
        <v>316.74129043320283</v>
      </c>
      <c r="H462" s="5">
        <v>320.25587319910414</v>
      </c>
      <c r="I462" s="5">
        <v>324.20102457168542</v>
      </c>
      <c r="J462" s="5">
        <v>328.25410123756893</v>
      </c>
      <c r="K462" s="5">
        <v>332.85962795472778</v>
      </c>
      <c r="L462" s="5">
        <v>337.42176959267181</v>
      </c>
      <c r="M462" s="5">
        <v>342.02867862295841</v>
      </c>
      <c r="N462" s="5">
        <v>346.69392068270531</v>
      </c>
      <c r="O462" s="5">
        <v>349.57914725017179</v>
      </c>
      <c r="P462" s="5">
        <v>350.99910276929518</v>
      </c>
      <c r="Q462" s="5">
        <v>351.45242798628806</v>
      </c>
      <c r="R462" s="5">
        <v>350.37974659920542</v>
      </c>
      <c r="S462" s="5">
        <v>348.2677803548039</v>
      </c>
      <c r="T462" s="5">
        <v>345.54739799477943</v>
      </c>
      <c r="U462" s="5">
        <v>342.48858017641567</v>
      </c>
      <c r="V462" s="5">
        <v>339.4089247001769</v>
      </c>
      <c r="W462" s="5">
        <v>336.6998102483758</v>
      </c>
      <c r="X462" s="5">
        <v>334.37196454564435</v>
      </c>
      <c r="Y462" s="5">
        <v>332.61080211258695</v>
      </c>
      <c r="Z462" s="5">
        <v>331.34892315514151</v>
      </c>
      <c r="AA462" s="5">
        <v>330.49285954497611</v>
      </c>
      <c r="AB462" s="5">
        <v>330.10910747426544</v>
      </c>
      <c r="AC462" s="5">
        <v>330.10128099621727</v>
      </c>
      <c r="AD462" s="5">
        <v>330.21424807529291</v>
      </c>
      <c r="AE462" s="5">
        <v>330.43730379099554</v>
      </c>
      <c r="AF462" s="5"/>
      <c r="AG462" s="6"/>
    </row>
    <row r="463" spans="1:33">
      <c r="A463" t="str">
        <f t="shared" si="7"/>
        <v>TENW06000008Births</v>
      </c>
      <c r="B463" t="str">
        <f>VLOOKUP(D463, Lookups!B:D,3,FALSE)</f>
        <v>W06000008</v>
      </c>
      <c r="C463" s="3" t="s">
        <v>175</v>
      </c>
      <c r="D463" s="3" t="s">
        <v>48</v>
      </c>
      <c r="E463" s="3" t="s">
        <v>34</v>
      </c>
      <c r="F463" s="4" t="s">
        <v>33</v>
      </c>
      <c r="G463" s="5">
        <v>301.65838588285715</v>
      </c>
      <c r="H463" s="5">
        <v>305.00560772047572</v>
      </c>
      <c r="I463" s="5">
        <v>308.76289491687743</v>
      </c>
      <c r="J463" s="5">
        <v>312.62296811168471</v>
      </c>
      <c r="K463" s="5">
        <v>317.00918423695964</v>
      </c>
      <c r="L463" s="5">
        <v>321.3540812372496</v>
      </c>
      <c r="M463" s="5">
        <v>325.74161385127888</v>
      </c>
      <c r="N463" s="5">
        <v>330.18470173404688</v>
      </c>
      <c r="O463" s="5">
        <v>332.93253668811275</v>
      </c>
      <c r="P463" s="5">
        <v>334.28487534070325</v>
      </c>
      <c r="Q463" s="5">
        <v>334.71661366269797</v>
      </c>
      <c r="R463" s="5">
        <v>333.69501229411298</v>
      </c>
      <c r="S463" s="5">
        <v>331.68361577724613</v>
      </c>
      <c r="T463" s="5">
        <v>329.0927753137662</v>
      </c>
      <c r="U463" s="5">
        <v>326.17961535115023</v>
      </c>
      <c r="V463" s="5">
        <v>323.24660999915812</v>
      </c>
      <c r="W463" s="5">
        <v>320.66650087734286</v>
      </c>
      <c r="X463" s="5">
        <v>318.44950486678192</v>
      </c>
      <c r="Y463" s="5">
        <v>316.77220723341372</v>
      </c>
      <c r="Z463" s="5">
        <v>315.57041769419095</v>
      </c>
      <c r="AA463" s="5">
        <v>314.75511897989213</v>
      </c>
      <c r="AB463" s="5">
        <v>314.38964080029814</v>
      </c>
      <c r="AC463" s="5">
        <v>314.38218701133388</v>
      </c>
      <c r="AD463" s="5">
        <v>314.48977471069963</v>
      </c>
      <c r="AE463" s="5">
        <v>314.70220873554297</v>
      </c>
      <c r="AF463" s="5"/>
      <c r="AG463" s="6"/>
    </row>
    <row r="464" spans="1:33">
      <c r="A464" t="str">
        <f t="shared" si="7"/>
        <v>TENW06000008Deaths</v>
      </c>
      <c r="B464" t="str">
        <f>VLOOKUP(D464, Lookups!B:D,3,FALSE)</f>
        <v>W06000008</v>
      </c>
      <c r="C464" s="3" t="s">
        <v>175</v>
      </c>
      <c r="D464" s="3" t="s">
        <v>48</v>
      </c>
      <c r="E464" s="3" t="s">
        <v>35</v>
      </c>
      <c r="F464" s="4" t="s">
        <v>31</v>
      </c>
      <c r="G464" s="5">
        <v>691.91676380284991</v>
      </c>
      <c r="H464" s="5">
        <v>688.5122075097272</v>
      </c>
      <c r="I464" s="5">
        <v>690.53571350028733</v>
      </c>
      <c r="J464" s="5">
        <v>693.36619087422866</v>
      </c>
      <c r="K464" s="5">
        <v>696.76733602057209</v>
      </c>
      <c r="L464" s="5">
        <v>699.37888201698672</v>
      </c>
      <c r="M464" s="5">
        <v>702.54152279545156</v>
      </c>
      <c r="N464" s="5">
        <v>706.36066066016542</v>
      </c>
      <c r="O464" s="5">
        <v>711.82509618476934</v>
      </c>
      <c r="P464" s="5">
        <v>716.66565018336053</v>
      </c>
      <c r="Q464" s="5">
        <v>723.25379816480506</v>
      </c>
      <c r="R464" s="5">
        <v>729.12697562536255</v>
      </c>
      <c r="S464" s="5">
        <v>735.88015629845609</v>
      </c>
      <c r="T464" s="5">
        <v>745.32200419617209</v>
      </c>
      <c r="U464" s="5">
        <v>752.22940228016137</v>
      </c>
      <c r="V464" s="5">
        <v>761.43793890888048</v>
      </c>
      <c r="W464" s="5">
        <v>770.58821812699955</v>
      </c>
      <c r="X464" s="5">
        <v>778.33575653503249</v>
      </c>
      <c r="Y464" s="5">
        <v>785.92773863148579</v>
      </c>
      <c r="Z464" s="5">
        <v>797.6806211185301</v>
      </c>
      <c r="AA464" s="5">
        <v>808.15803551528575</v>
      </c>
      <c r="AB464" s="5">
        <v>816.48539247909002</v>
      </c>
      <c r="AC464" s="5">
        <v>823.81480835817047</v>
      </c>
      <c r="AD464" s="5">
        <v>832.00338324894676</v>
      </c>
      <c r="AE464" s="5">
        <v>838.27399699891475</v>
      </c>
      <c r="AF464" s="5"/>
      <c r="AG464" s="6"/>
    </row>
    <row r="465" spans="1:33">
      <c r="A465" t="str">
        <f t="shared" si="7"/>
        <v>TENW06000008Mig_InternalIN</v>
      </c>
      <c r="B465" t="str">
        <f>VLOOKUP(D465, Lookups!B:D,3,FALSE)</f>
        <v>W06000008</v>
      </c>
      <c r="C465" s="3" t="s">
        <v>175</v>
      </c>
      <c r="D465" s="3" t="s">
        <v>48</v>
      </c>
      <c r="E465" s="3" t="s">
        <v>36</v>
      </c>
      <c r="F465" s="4" t="s">
        <v>31</v>
      </c>
      <c r="G465" s="5">
        <v>5863.0702888252672</v>
      </c>
      <c r="H465" s="5">
        <v>5863.0702888252708</v>
      </c>
      <c r="I465" s="5">
        <v>5863.0702888252717</v>
      </c>
      <c r="J465" s="5">
        <v>5863.0702888252672</v>
      </c>
      <c r="K465" s="5">
        <v>5863.0702888252663</v>
      </c>
      <c r="L465" s="5">
        <v>5863.0702888252672</v>
      </c>
      <c r="M465" s="5">
        <v>5863.0702888252708</v>
      </c>
      <c r="N465" s="5">
        <v>5863.070288825269</v>
      </c>
      <c r="O465" s="5">
        <v>5863.0702888252708</v>
      </c>
      <c r="P465" s="5">
        <v>5863.0702888252717</v>
      </c>
      <c r="Q465" s="5">
        <v>5863.0702888252708</v>
      </c>
      <c r="R465" s="5">
        <v>5863.0702888252681</v>
      </c>
      <c r="S465" s="5">
        <v>5863.0702888252636</v>
      </c>
      <c r="T465" s="5">
        <v>5863.0702888252681</v>
      </c>
      <c r="U465" s="5">
        <v>5863.0702888252663</v>
      </c>
      <c r="V465" s="5">
        <v>5863.0702888252754</v>
      </c>
      <c r="W465" s="5">
        <v>5863.070288825269</v>
      </c>
      <c r="X465" s="5">
        <v>5863.070288825269</v>
      </c>
      <c r="Y465" s="5">
        <v>5863.070288825269</v>
      </c>
      <c r="Z465" s="5">
        <v>5863.0702888252727</v>
      </c>
      <c r="AA465" s="5">
        <v>5863.0702888252745</v>
      </c>
      <c r="AB465" s="5">
        <v>5863.0702888252727</v>
      </c>
      <c r="AC465" s="5">
        <v>5863.0702888252699</v>
      </c>
      <c r="AD465" s="5">
        <v>5863.070288825269</v>
      </c>
      <c r="AE465" s="5">
        <v>5863.0702888252699</v>
      </c>
      <c r="AF465" s="5"/>
      <c r="AG465" s="6"/>
    </row>
    <row r="466" spans="1:33">
      <c r="A466" t="str">
        <f t="shared" si="7"/>
        <v>TENW06000008Mig_InternalOut</v>
      </c>
      <c r="B466" t="str">
        <f>VLOOKUP(D466, Lookups!B:D,3,FALSE)</f>
        <v>W06000008</v>
      </c>
      <c r="C466" s="3" t="s">
        <v>175</v>
      </c>
      <c r="D466" s="3" t="s">
        <v>48</v>
      </c>
      <c r="E466" s="3" t="s">
        <v>37</v>
      </c>
      <c r="F466" s="4" t="s">
        <v>31</v>
      </c>
      <c r="G466" s="5">
        <v>5835.9413684304918</v>
      </c>
      <c r="H466" s="5">
        <v>5835.94136843049</v>
      </c>
      <c r="I466" s="5">
        <v>5835.94136843049</v>
      </c>
      <c r="J466" s="5">
        <v>5835.9413684304909</v>
      </c>
      <c r="K466" s="5">
        <v>5835.9413684304918</v>
      </c>
      <c r="L466" s="5">
        <v>5835.9413684304936</v>
      </c>
      <c r="M466" s="5">
        <v>5835.9413684304936</v>
      </c>
      <c r="N466" s="5">
        <v>5835.94136843049</v>
      </c>
      <c r="O466" s="5">
        <v>5835.9413684304909</v>
      </c>
      <c r="P466" s="5">
        <v>5835.9413684304882</v>
      </c>
      <c r="Q466" s="5">
        <v>5835.9413684304855</v>
      </c>
      <c r="R466" s="5">
        <v>5835.9413684304873</v>
      </c>
      <c r="S466" s="5">
        <v>5835.9413684304964</v>
      </c>
      <c r="T466" s="5">
        <v>5835.94136843049</v>
      </c>
      <c r="U466" s="5">
        <v>5835.9413684304891</v>
      </c>
      <c r="V466" s="5">
        <v>5835.9413684304882</v>
      </c>
      <c r="W466" s="5">
        <v>5835.9413684304927</v>
      </c>
      <c r="X466" s="5">
        <v>5835.9413684304909</v>
      </c>
      <c r="Y466" s="5">
        <v>5835.9413684304845</v>
      </c>
      <c r="Z466" s="5">
        <v>5835.9413684304927</v>
      </c>
      <c r="AA466" s="5">
        <v>5835.9413684304873</v>
      </c>
      <c r="AB466" s="5">
        <v>5835.9413684304864</v>
      </c>
      <c r="AC466" s="5">
        <v>5835.9413684304891</v>
      </c>
      <c r="AD466" s="5">
        <v>5835.9413684304882</v>
      </c>
      <c r="AE466" s="5">
        <v>5835.94136843049</v>
      </c>
      <c r="AF466" s="5"/>
      <c r="AG466" s="6"/>
    </row>
    <row r="467" spans="1:33">
      <c r="A467" t="str">
        <f t="shared" si="7"/>
        <v>TENW06000008Mig_OverseasIn</v>
      </c>
      <c r="B467" t="str">
        <f>VLOOKUP(D467, Lookups!B:D,3,FALSE)</f>
        <v>W06000008</v>
      </c>
      <c r="C467" s="3" t="s">
        <v>175</v>
      </c>
      <c r="D467" s="3" t="s">
        <v>48</v>
      </c>
      <c r="E467" s="3" t="s">
        <v>38</v>
      </c>
      <c r="F467" s="4" t="s">
        <v>31</v>
      </c>
      <c r="G467" s="5">
        <v>617.20000000000073</v>
      </c>
      <c r="H467" s="5">
        <v>617.20000000000073</v>
      </c>
      <c r="I467" s="5">
        <v>617.20000000000073</v>
      </c>
      <c r="J467" s="5">
        <v>617.20000000000073</v>
      </c>
      <c r="K467" s="5">
        <v>617.20000000000073</v>
      </c>
      <c r="L467" s="5">
        <v>617.20000000000073</v>
      </c>
      <c r="M467" s="5">
        <v>617.20000000000073</v>
      </c>
      <c r="N467" s="5">
        <v>617.20000000000073</v>
      </c>
      <c r="O467" s="5">
        <v>617.20000000000073</v>
      </c>
      <c r="P467" s="5">
        <v>617.20000000000073</v>
      </c>
      <c r="Q467" s="5">
        <v>617.20000000000073</v>
      </c>
      <c r="R467" s="5">
        <v>617.20000000000073</v>
      </c>
      <c r="S467" s="5">
        <v>617.20000000000073</v>
      </c>
      <c r="T467" s="5">
        <v>617.20000000000073</v>
      </c>
      <c r="U467" s="5">
        <v>617.20000000000073</v>
      </c>
      <c r="V467" s="5">
        <v>617.20000000000073</v>
      </c>
      <c r="W467" s="5">
        <v>617.20000000000073</v>
      </c>
      <c r="X467" s="5">
        <v>617.20000000000073</v>
      </c>
      <c r="Y467" s="5">
        <v>617.20000000000073</v>
      </c>
      <c r="Z467" s="5">
        <v>617.20000000000073</v>
      </c>
      <c r="AA467" s="5">
        <v>617.20000000000073</v>
      </c>
      <c r="AB467" s="5">
        <v>617.20000000000073</v>
      </c>
      <c r="AC467" s="5">
        <v>617.20000000000073</v>
      </c>
      <c r="AD467" s="5">
        <v>617.20000000000073</v>
      </c>
      <c r="AE467" s="5">
        <v>617.20000000000073</v>
      </c>
      <c r="AF467" s="5"/>
      <c r="AG467" s="6"/>
    </row>
    <row r="468" spans="1:33">
      <c r="A468" t="str">
        <f t="shared" si="7"/>
        <v>TENW06000008Mig_OverseasOut</v>
      </c>
      <c r="B468" t="str">
        <f>VLOOKUP(D468, Lookups!B:D,3,FALSE)</f>
        <v>W06000008</v>
      </c>
      <c r="C468" s="3" t="s">
        <v>175</v>
      </c>
      <c r="D468" s="3" t="s">
        <v>48</v>
      </c>
      <c r="E468" s="3" t="s">
        <v>39</v>
      </c>
      <c r="F468" s="4" t="s">
        <v>31</v>
      </c>
      <c r="G468" s="5">
        <v>465.50000000000011</v>
      </c>
      <c r="H468" s="5">
        <v>465.49999999999994</v>
      </c>
      <c r="I468" s="5">
        <v>465.49999999999989</v>
      </c>
      <c r="J468" s="5">
        <v>465.5</v>
      </c>
      <c r="K468" s="5">
        <v>465.5</v>
      </c>
      <c r="L468" s="5">
        <v>465.5</v>
      </c>
      <c r="M468" s="5">
        <v>465.50000000000011</v>
      </c>
      <c r="N468" s="5">
        <v>465.50000000000017</v>
      </c>
      <c r="O468" s="5">
        <v>465.49999999999989</v>
      </c>
      <c r="P468" s="5">
        <v>465.49999999999989</v>
      </c>
      <c r="Q468" s="5">
        <v>465.50000000000023</v>
      </c>
      <c r="R468" s="5">
        <v>465.49999999999994</v>
      </c>
      <c r="S468" s="5">
        <v>465.49999999999989</v>
      </c>
      <c r="T468" s="5">
        <v>465.50000000000023</v>
      </c>
      <c r="U468" s="5">
        <v>465.50000000000017</v>
      </c>
      <c r="V468" s="5">
        <v>465.49999999999972</v>
      </c>
      <c r="W468" s="5">
        <v>465.49999999999983</v>
      </c>
      <c r="X468" s="5">
        <v>465.49999999999994</v>
      </c>
      <c r="Y468" s="5">
        <v>465.50000000000011</v>
      </c>
      <c r="Z468" s="5">
        <v>465.5</v>
      </c>
      <c r="AA468" s="5">
        <v>465.49999999999994</v>
      </c>
      <c r="AB468" s="5">
        <v>465.50000000000011</v>
      </c>
      <c r="AC468" s="5">
        <v>465.49999999999989</v>
      </c>
      <c r="AD468" s="5">
        <v>465.49999999999989</v>
      </c>
      <c r="AE468" s="5">
        <v>465.50000000000006</v>
      </c>
      <c r="AF468" s="5"/>
      <c r="AG468" s="6"/>
    </row>
    <row r="469" spans="1:33">
      <c r="A469" t="str">
        <f t="shared" si="7"/>
        <v>TENW06000008Constraint</v>
      </c>
      <c r="B469" t="str">
        <f>VLOOKUP(D469, Lookups!B:D,3,FALSE)</f>
        <v>W06000008</v>
      </c>
      <c r="C469" s="3" t="s">
        <v>175</v>
      </c>
      <c r="D469" s="3" t="s">
        <v>48</v>
      </c>
      <c r="E469" s="3" t="s">
        <v>40</v>
      </c>
      <c r="F469" s="4" t="s">
        <v>31</v>
      </c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6"/>
    </row>
    <row r="470" spans="1:33">
      <c r="A470" t="str">
        <f t="shared" si="7"/>
        <v>TENW06000009StartPop</v>
      </c>
      <c r="B470" t="str">
        <f>VLOOKUP(D470, Lookups!B:D,3,FALSE)</f>
        <v>W06000009</v>
      </c>
      <c r="C470" s="3" t="s">
        <v>175</v>
      </c>
      <c r="D470" s="3" t="s">
        <v>49</v>
      </c>
      <c r="E470" s="3" t="s">
        <v>30</v>
      </c>
      <c r="F470" s="4" t="s">
        <v>31</v>
      </c>
      <c r="G470" s="5">
        <v>123666</v>
      </c>
      <c r="H470" s="5">
        <v>123942.82316265712</v>
      </c>
      <c r="I470" s="5">
        <v>124233.29105250374</v>
      </c>
      <c r="J470" s="5">
        <v>124526.47621563087</v>
      </c>
      <c r="K470" s="5">
        <v>124822.12470935985</v>
      </c>
      <c r="L470" s="5">
        <v>125121.0918948957</v>
      </c>
      <c r="M470" s="5">
        <v>125421.18947862303</v>
      </c>
      <c r="N470" s="5">
        <v>125720.04176611151</v>
      </c>
      <c r="O470" s="5">
        <v>126018.14078479259</v>
      </c>
      <c r="P470" s="5">
        <v>126306.94605957782</v>
      </c>
      <c r="Q470" s="5">
        <v>126577.98208411613</v>
      </c>
      <c r="R470" s="5">
        <v>126830.24302619106</v>
      </c>
      <c r="S470" s="5">
        <v>127056.16574868158</v>
      </c>
      <c r="T470" s="5">
        <v>127255.78076210647</v>
      </c>
      <c r="U470" s="5">
        <v>127433.14767455212</v>
      </c>
      <c r="V470" s="5">
        <v>127581.16686710343</v>
      </c>
      <c r="W470" s="5">
        <v>127702.98621568018</v>
      </c>
      <c r="X470" s="5">
        <v>127803.66240252774</v>
      </c>
      <c r="Y470" s="5">
        <v>127880.82692815905</v>
      </c>
      <c r="Z470" s="5">
        <v>127933.11302186456</v>
      </c>
      <c r="AA470" s="5">
        <v>127961.14713903771</v>
      </c>
      <c r="AB470" s="5">
        <v>127965.92707831129</v>
      </c>
      <c r="AC470" s="5">
        <v>127951.10117544777</v>
      </c>
      <c r="AD470" s="5">
        <v>127916.52830922703</v>
      </c>
      <c r="AE470" s="5">
        <v>127863.68991413983</v>
      </c>
      <c r="AF470" s="5">
        <v>127798.00601202865</v>
      </c>
      <c r="AG470" s="6"/>
    </row>
    <row r="471" spans="1:33">
      <c r="A471" t="str">
        <f t="shared" si="7"/>
        <v>TENW06000009Births</v>
      </c>
      <c r="B471" t="str">
        <f>VLOOKUP(D471, Lookups!B:D,3,FALSE)</f>
        <v>W06000009</v>
      </c>
      <c r="C471" s="3" t="s">
        <v>175</v>
      </c>
      <c r="D471" s="3" t="s">
        <v>49</v>
      </c>
      <c r="E471" s="3" t="s">
        <v>34</v>
      </c>
      <c r="F471" s="4" t="s">
        <v>32</v>
      </c>
      <c r="G471" s="5">
        <v>612.05193389151259</v>
      </c>
      <c r="H471" s="5">
        <v>614.5477332432165</v>
      </c>
      <c r="I471" s="5">
        <v>618.28575168497593</v>
      </c>
      <c r="J471" s="5">
        <v>622.31455645674805</v>
      </c>
      <c r="K471" s="5">
        <v>627.30993178475751</v>
      </c>
      <c r="L471" s="5">
        <v>631.75454885218323</v>
      </c>
      <c r="M471" s="5">
        <v>635.11756968085376</v>
      </c>
      <c r="N471" s="5">
        <v>637.63746587726155</v>
      </c>
      <c r="O471" s="5">
        <v>637.03195170992501</v>
      </c>
      <c r="P471" s="5">
        <v>634.00148006451059</v>
      </c>
      <c r="Q471" s="5">
        <v>629.57260451733589</v>
      </c>
      <c r="R471" s="5">
        <v>623.56179867607921</v>
      </c>
      <c r="S471" s="5">
        <v>616.9892422279388</v>
      </c>
      <c r="T471" s="5">
        <v>611.09763673762586</v>
      </c>
      <c r="U471" s="5">
        <v>605.76214543681579</v>
      </c>
      <c r="V471" s="5">
        <v>600.75349453532635</v>
      </c>
      <c r="W471" s="5">
        <v>596.52276311254866</v>
      </c>
      <c r="X471" s="5">
        <v>592.6460190343571</v>
      </c>
      <c r="Y471" s="5">
        <v>588.32848314718763</v>
      </c>
      <c r="Z471" s="5">
        <v>584.20657962725568</v>
      </c>
      <c r="AA471" s="5">
        <v>581.16995952435525</v>
      </c>
      <c r="AB471" s="5">
        <v>578.59781545226087</v>
      </c>
      <c r="AC471" s="5">
        <v>576.68235212771265</v>
      </c>
      <c r="AD471" s="5">
        <v>575.57030623595972</v>
      </c>
      <c r="AE471" s="5">
        <v>574.98047031523151</v>
      </c>
      <c r="AF471" s="5"/>
      <c r="AG471" s="6"/>
    </row>
    <row r="472" spans="1:33">
      <c r="A472" t="str">
        <f t="shared" si="7"/>
        <v>TENW06000009Births</v>
      </c>
      <c r="B472" t="str">
        <f>VLOOKUP(D472, Lookups!B:D,3,FALSE)</f>
        <v>W06000009</v>
      </c>
      <c r="C472" s="3" t="s">
        <v>175</v>
      </c>
      <c r="D472" s="3" t="s">
        <v>49</v>
      </c>
      <c r="E472" s="3" t="s">
        <v>34</v>
      </c>
      <c r="F472" s="4" t="s">
        <v>33</v>
      </c>
      <c r="G472" s="5">
        <v>582.90663083956656</v>
      </c>
      <c r="H472" s="5">
        <v>585.28358271373736</v>
      </c>
      <c r="I472" s="5">
        <v>588.84360044303082</v>
      </c>
      <c r="J472" s="5">
        <v>592.68055754713214</v>
      </c>
      <c r="K472" s="5">
        <v>597.43805808097636</v>
      </c>
      <c r="L472" s="5">
        <v>601.67102691365767</v>
      </c>
      <c r="M472" s="5">
        <v>604.87390404243263</v>
      </c>
      <c r="N472" s="5">
        <v>607.27380529358015</v>
      </c>
      <c r="O472" s="5">
        <v>606.69712510736849</v>
      </c>
      <c r="P472" s="5">
        <v>603.8109615011989</v>
      </c>
      <c r="Q472" s="5">
        <v>599.59298459326408</v>
      </c>
      <c r="R472" s="5">
        <v>593.86840733512122</v>
      </c>
      <c r="S472" s="5">
        <v>587.60882947409027</v>
      </c>
      <c r="T472" s="5">
        <v>581.99777636498789</v>
      </c>
      <c r="U472" s="5">
        <v>576.91635584197002</v>
      </c>
      <c r="V472" s="5">
        <v>572.14621190422338</v>
      </c>
      <c r="W472" s="5">
        <v>568.11694369497434</v>
      </c>
      <c r="X472" s="5">
        <v>564.42480630578598</v>
      </c>
      <c r="Y472" s="5">
        <v>560.3128671742204</v>
      </c>
      <c r="Z472" s="5">
        <v>556.38724459155389</v>
      </c>
      <c r="AA472" s="5">
        <v>553.49522531131561</v>
      </c>
      <c r="AB472" s="5">
        <v>551.04556417624553</v>
      </c>
      <c r="AC472" s="5">
        <v>549.22131330604543</v>
      </c>
      <c r="AD472" s="5">
        <v>548.1622219312676</v>
      </c>
      <c r="AE472" s="5">
        <v>547.60047340918754</v>
      </c>
      <c r="AF472" s="5"/>
      <c r="AG472" s="6"/>
    </row>
    <row r="473" spans="1:33">
      <c r="A473" t="str">
        <f t="shared" si="7"/>
        <v>TENW06000009Deaths</v>
      </c>
      <c r="B473" t="str">
        <f>VLOOKUP(D473, Lookups!B:D,3,FALSE)</f>
        <v>W06000009</v>
      </c>
      <c r="C473" s="3" t="s">
        <v>175</v>
      </c>
      <c r="D473" s="3" t="s">
        <v>49</v>
      </c>
      <c r="E473" s="3" t="s">
        <v>35</v>
      </c>
      <c r="F473" s="4" t="s">
        <v>31</v>
      </c>
      <c r="G473" s="5">
        <v>1351.1678573570523</v>
      </c>
      <c r="H473" s="5">
        <v>1342.3958813934405</v>
      </c>
      <c r="I473" s="5">
        <v>1346.9766442838607</v>
      </c>
      <c r="J473" s="5">
        <v>1352.3790755580367</v>
      </c>
      <c r="K473" s="5">
        <v>1358.8132596128826</v>
      </c>
      <c r="L473" s="5">
        <v>1366.3604473216874</v>
      </c>
      <c r="M473" s="5">
        <v>1374.171641517773</v>
      </c>
      <c r="N473" s="5">
        <v>1379.8447077728763</v>
      </c>
      <c r="O473" s="5">
        <v>1387.956257315044</v>
      </c>
      <c r="P473" s="5">
        <v>1399.8088723105457</v>
      </c>
      <c r="Q473" s="5">
        <v>1409.937102318748</v>
      </c>
      <c r="R473" s="5">
        <v>1424.5399388036758</v>
      </c>
      <c r="S473" s="5">
        <v>1438.0155135603115</v>
      </c>
      <c r="T473" s="5">
        <v>1448.7609559399955</v>
      </c>
      <c r="U473" s="5">
        <v>1467.6917640105694</v>
      </c>
      <c r="V473" s="5">
        <v>1484.112813145824</v>
      </c>
      <c r="W473" s="5">
        <v>1496.9959752430136</v>
      </c>
      <c r="X473" s="5">
        <v>1512.9387549919259</v>
      </c>
      <c r="Y473" s="5">
        <v>1529.3877118990199</v>
      </c>
      <c r="Z473" s="5">
        <v>1545.5921623287225</v>
      </c>
      <c r="AA473" s="5">
        <v>1562.9177008451909</v>
      </c>
      <c r="AB473" s="5">
        <v>1577.5017377750569</v>
      </c>
      <c r="AC473" s="5">
        <v>1593.5089869375645</v>
      </c>
      <c r="AD473" s="5">
        <v>1609.6033785374484</v>
      </c>
      <c r="AE473" s="5">
        <v>1621.2973011186891</v>
      </c>
      <c r="AF473" s="5"/>
      <c r="AG473" s="6"/>
    </row>
    <row r="474" spans="1:33">
      <c r="A474" t="str">
        <f t="shared" si="7"/>
        <v>TENW06000009Mig_InternalIN</v>
      </c>
      <c r="B474" t="str">
        <f>VLOOKUP(D474, Lookups!B:D,3,FALSE)</f>
        <v>W06000009</v>
      </c>
      <c r="C474" s="3" t="s">
        <v>175</v>
      </c>
      <c r="D474" s="3" t="s">
        <v>49</v>
      </c>
      <c r="E474" s="3" t="s">
        <v>36</v>
      </c>
      <c r="F474" s="4" t="s">
        <v>31</v>
      </c>
      <c r="G474" s="5">
        <v>4004.2183426557699</v>
      </c>
      <c r="H474" s="5">
        <v>4004.2183426557708</v>
      </c>
      <c r="I474" s="5">
        <v>4004.2183426557717</v>
      </c>
      <c r="J474" s="5">
        <v>4004.2183426557685</v>
      </c>
      <c r="K474" s="5">
        <v>4004.2183426557699</v>
      </c>
      <c r="L474" s="5">
        <v>4004.2183426557713</v>
      </c>
      <c r="M474" s="5">
        <v>4004.2183426557722</v>
      </c>
      <c r="N474" s="5">
        <v>4004.2183426557694</v>
      </c>
      <c r="O474" s="5">
        <v>4004.2183426557704</v>
      </c>
      <c r="P474" s="5">
        <v>4004.2183426557685</v>
      </c>
      <c r="Q474" s="5">
        <v>4004.2183426557713</v>
      </c>
      <c r="R474" s="5">
        <v>4004.2183426557708</v>
      </c>
      <c r="S474" s="5">
        <v>4004.2183426557694</v>
      </c>
      <c r="T474" s="5">
        <v>4004.2183426557713</v>
      </c>
      <c r="U474" s="5">
        <v>4004.2183426557704</v>
      </c>
      <c r="V474" s="5">
        <v>4004.2183426557704</v>
      </c>
      <c r="W474" s="5">
        <v>4004.2183426557708</v>
      </c>
      <c r="X474" s="5">
        <v>4004.2183426557694</v>
      </c>
      <c r="Y474" s="5">
        <v>4004.2183426557694</v>
      </c>
      <c r="Z474" s="5">
        <v>4004.218342655769</v>
      </c>
      <c r="AA474" s="5">
        <v>4004.218342655769</v>
      </c>
      <c r="AB474" s="5">
        <v>4004.2183426557704</v>
      </c>
      <c r="AC474" s="5">
        <v>4004.2183426557708</v>
      </c>
      <c r="AD474" s="5">
        <v>4004.2183426557731</v>
      </c>
      <c r="AE474" s="5">
        <v>4004.2183426557708</v>
      </c>
      <c r="AF474" s="5"/>
      <c r="AG474" s="6"/>
    </row>
    <row r="475" spans="1:33">
      <c r="A475" t="str">
        <f t="shared" si="7"/>
        <v>TENW06000009Mig_InternalOut</v>
      </c>
      <c r="B475" t="str">
        <f>VLOOKUP(D475, Lookups!B:D,3,FALSE)</f>
        <v>W06000009</v>
      </c>
      <c r="C475" s="3" t="s">
        <v>175</v>
      </c>
      <c r="D475" s="3" t="s">
        <v>49</v>
      </c>
      <c r="E475" s="3" t="s">
        <v>37</v>
      </c>
      <c r="F475" s="4" t="s">
        <v>31</v>
      </c>
      <c r="G475" s="5">
        <v>3635.3858873726999</v>
      </c>
      <c r="H475" s="5">
        <v>3635.3858873726999</v>
      </c>
      <c r="I475" s="5">
        <v>3635.3858873727022</v>
      </c>
      <c r="J475" s="5">
        <v>3635.3858873726999</v>
      </c>
      <c r="K475" s="5">
        <v>3635.3858873727008</v>
      </c>
      <c r="L475" s="5">
        <v>3635.3858873727027</v>
      </c>
      <c r="M475" s="5">
        <v>3635.3858873727004</v>
      </c>
      <c r="N475" s="5">
        <v>3635.3858873727004</v>
      </c>
      <c r="O475" s="5">
        <v>3635.3858873727013</v>
      </c>
      <c r="P475" s="5">
        <v>3635.3858873727013</v>
      </c>
      <c r="Q475" s="5">
        <v>3635.385887372699</v>
      </c>
      <c r="R475" s="5">
        <v>3635.3858873726986</v>
      </c>
      <c r="S475" s="5">
        <v>3635.3858873727008</v>
      </c>
      <c r="T475" s="5">
        <v>3635.385887372699</v>
      </c>
      <c r="U475" s="5">
        <v>3635.3858873727013</v>
      </c>
      <c r="V475" s="5">
        <v>3635.3858873726995</v>
      </c>
      <c r="W475" s="5">
        <v>3635.3858873726995</v>
      </c>
      <c r="X475" s="5">
        <v>3635.3858873726995</v>
      </c>
      <c r="Y475" s="5">
        <v>3635.3858873727008</v>
      </c>
      <c r="Z475" s="5">
        <v>3635.3858873726986</v>
      </c>
      <c r="AA475" s="5">
        <v>3635.3858873726986</v>
      </c>
      <c r="AB475" s="5">
        <v>3635.3858873727017</v>
      </c>
      <c r="AC475" s="5">
        <v>3635.3858873727008</v>
      </c>
      <c r="AD475" s="5">
        <v>3635.3858873726995</v>
      </c>
      <c r="AE475" s="5">
        <v>3635.385887372699</v>
      </c>
      <c r="AF475" s="5"/>
      <c r="AG475" s="6"/>
    </row>
    <row r="476" spans="1:33">
      <c r="A476" t="str">
        <f t="shared" si="7"/>
        <v>TENW06000009Mig_OverseasIn</v>
      </c>
      <c r="B476" t="str">
        <f>VLOOKUP(D476, Lookups!B:D,3,FALSE)</f>
        <v>W06000009</v>
      </c>
      <c r="C476" s="3" t="s">
        <v>175</v>
      </c>
      <c r="D476" s="3" t="s">
        <v>49</v>
      </c>
      <c r="E476" s="3" t="s">
        <v>38</v>
      </c>
      <c r="F476" s="4" t="s">
        <v>31</v>
      </c>
      <c r="G476" s="5">
        <v>413.00000000000011</v>
      </c>
      <c r="H476" s="5">
        <v>413.00000000000011</v>
      </c>
      <c r="I476" s="5">
        <v>413.00000000000011</v>
      </c>
      <c r="J476" s="5">
        <v>413.00000000000011</v>
      </c>
      <c r="K476" s="5">
        <v>413.00000000000011</v>
      </c>
      <c r="L476" s="5">
        <v>413.00000000000011</v>
      </c>
      <c r="M476" s="5">
        <v>413.00000000000011</v>
      </c>
      <c r="N476" s="5">
        <v>413.00000000000011</v>
      </c>
      <c r="O476" s="5">
        <v>413.00000000000011</v>
      </c>
      <c r="P476" s="5">
        <v>413.00000000000011</v>
      </c>
      <c r="Q476" s="5">
        <v>413.00000000000011</v>
      </c>
      <c r="R476" s="5">
        <v>413.00000000000011</v>
      </c>
      <c r="S476" s="5">
        <v>413.00000000000011</v>
      </c>
      <c r="T476" s="5">
        <v>413.00000000000011</v>
      </c>
      <c r="U476" s="5">
        <v>413.00000000000011</v>
      </c>
      <c r="V476" s="5">
        <v>413.00000000000011</v>
      </c>
      <c r="W476" s="5">
        <v>413.00000000000011</v>
      </c>
      <c r="X476" s="5">
        <v>413.00000000000011</v>
      </c>
      <c r="Y476" s="5">
        <v>413.00000000000011</v>
      </c>
      <c r="Z476" s="5">
        <v>413.00000000000011</v>
      </c>
      <c r="AA476" s="5">
        <v>413.00000000000011</v>
      </c>
      <c r="AB476" s="5">
        <v>413.00000000000011</v>
      </c>
      <c r="AC476" s="5">
        <v>413.00000000000011</v>
      </c>
      <c r="AD476" s="5">
        <v>413.00000000000011</v>
      </c>
      <c r="AE476" s="5">
        <v>413.00000000000011</v>
      </c>
      <c r="AF476" s="5"/>
      <c r="AG476" s="6"/>
    </row>
    <row r="477" spans="1:33">
      <c r="A477" t="str">
        <f t="shared" si="7"/>
        <v>TENW06000009Mig_OverseasOut</v>
      </c>
      <c r="B477" t="str">
        <f>VLOOKUP(D477, Lookups!B:D,3,FALSE)</f>
        <v>W06000009</v>
      </c>
      <c r="C477" s="3" t="s">
        <v>175</v>
      </c>
      <c r="D477" s="3" t="s">
        <v>49</v>
      </c>
      <c r="E477" s="3" t="s">
        <v>39</v>
      </c>
      <c r="F477" s="4" t="s">
        <v>31</v>
      </c>
      <c r="G477" s="5">
        <v>348.80000000000007</v>
      </c>
      <c r="H477" s="5">
        <v>348.79999999999995</v>
      </c>
      <c r="I477" s="5">
        <v>348.8</v>
      </c>
      <c r="J477" s="5">
        <v>348.80000000000007</v>
      </c>
      <c r="K477" s="5">
        <v>348.80000000000024</v>
      </c>
      <c r="L477" s="5">
        <v>348.79999999999995</v>
      </c>
      <c r="M477" s="5">
        <v>348.7999999999999</v>
      </c>
      <c r="N477" s="5">
        <v>348.7999999999999</v>
      </c>
      <c r="O477" s="5">
        <v>348.80000000000013</v>
      </c>
      <c r="P477" s="5">
        <v>348.8</v>
      </c>
      <c r="Q477" s="5">
        <v>348.79999999999995</v>
      </c>
      <c r="R477" s="5">
        <v>348.7999999999999</v>
      </c>
      <c r="S477" s="5">
        <v>348.7999999999999</v>
      </c>
      <c r="T477" s="5">
        <v>348.80000000000024</v>
      </c>
      <c r="U477" s="5">
        <v>348.80000000000007</v>
      </c>
      <c r="V477" s="5">
        <v>348.8</v>
      </c>
      <c r="W477" s="5">
        <v>348.80000000000007</v>
      </c>
      <c r="X477" s="5">
        <v>348.7999999999999</v>
      </c>
      <c r="Y477" s="5">
        <v>348.80000000000007</v>
      </c>
      <c r="Z477" s="5">
        <v>348.79999999999978</v>
      </c>
      <c r="AA477" s="5">
        <v>348.79999999999995</v>
      </c>
      <c r="AB477" s="5">
        <v>348.79999999999984</v>
      </c>
      <c r="AC477" s="5">
        <v>348.80000000000013</v>
      </c>
      <c r="AD477" s="5">
        <v>348.80000000000007</v>
      </c>
      <c r="AE477" s="5">
        <v>348.7999999999999</v>
      </c>
      <c r="AF477" s="5"/>
      <c r="AG477" s="6"/>
    </row>
    <row r="478" spans="1:33">
      <c r="A478" t="str">
        <f t="shared" si="7"/>
        <v>TENW06000009Constraint</v>
      </c>
      <c r="B478" t="str">
        <f>VLOOKUP(D478, Lookups!B:D,3,FALSE)</f>
        <v>W06000009</v>
      </c>
      <c r="C478" s="3" t="s">
        <v>175</v>
      </c>
      <c r="D478" s="3" t="s">
        <v>49</v>
      </c>
      <c r="E478" s="3" t="s">
        <v>40</v>
      </c>
      <c r="F478" s="4" t="s">
        <v>31</v>
      </c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6"/>
    </row>
    <row r="479" spans="1:33">
      <c r="A479" t="str">
        <f t="shared" si="7"/>
        <v>TENW06000010StartPop</v>
      </c>
      <c r="B479" t="str">
        <f>VLOOKUP(D479, Lookups!B:D,3,FALSE)</f>
        <v>W06000010</v>
      </c>
      <c r="C479" s="3" t="s">
        <v>175</v>
      </c>
      <c r="D479" s="3" t="s">
        <v>50</v>
      </c>
      <c r="E479" s="3" t="s">
        <v>30</v>
      </c>
      <c r="F479" s="4" t="s">
        <v>31</v>
      </c>
      <c r="G479" s="5">
        <v>184898</v>
      </c>
      <c r="H479" s="5">
        <v>185603.86635392872</v>
      </c>
      <c r="I479" s="5">
        <v>186341.52804059608</v>
      </c>
      <c r="J479" s="5">
        <v>187095.90134193478</v>
      </c>
      <c r="K479" s="5">
        <v>187864.23992939049</v>
      </c>
      <c r="L479" s="5">
        <v>188646.47782841558</v>
      </c>
      <c r="M479" s="5">
        <v>189444.09371357123</v>
      </c>
      <c r="N479" s="5">
        <v>190253.66892992359</v>
      </c>
      <c r="O479" s="5">
        <v>191071.22564431635</v>
      </c>
      <c r="P479" s="5">
        <v>191885.53019982771</v>
      </c>
      <c r="Q479" s="5">
        <v>192686.75550046872</v>
      </c>
      <c r="R479" s="5">
        <v>193466.87755401144</v>
      </c>
      <c r="S479" s="5">
        <v>194223.27495247402</v>
      </c>
      <c r="T479" s="5">
        <v>194951.69691230703</v>
      </c>
      <c r="U479" s="5">
        <v>195649.63709283984</v>
      </c>
      <c r="V479" s="5">
        <v>196317.8896430087</v>
      </c>
      <c r="W479" s="5">
        <v>196956.73591236927</v>
      </c>
      <c r="X479" s="5">
        <v>197569.17106820282</v>
      </c>
      <c r="Y479" s="5">
        <v>198152.49242551666</v>
      </c>
      <c r="Z479" s="5">
        <v>198706.00141052983</v>
      </c>
      <c r="AA479" s="5">
        <v>199230.64075550437</v>
      </c>
      <c r="AB479" s="5">
        <v>199729.29270133394</v>
      </c>
      <c r="AC479" s="5">
        <v>200205.44910841159</v>
      </c>
      <c r="AD479" s="5">
        <v>200658.37865853196</v>
      </c>
      <c r="AE479" s="5">
        <v>201091.12251901353</v>
      </c>
      <c r="AF479" s="5">
        <v>201506.61210708183</v>
      </c>
      <c r="AG479" s="6"/>
    </row>
    <row r="480" spans="1:33">
      <c r="A480" t="str">
        <f t="shared" si="7"/>
        <v>TENW06000010Births</v>
      </c>
      <c r="B480" t="str">
        <f>VLOOKUP(D480, Lookups!B:D,3,FALSE)</f>
        <v>W06000010</v>
      </c>
      <c r="C480" s="3" t="s">
        <v>175</v>
      </c>
      <c r="D480" s="3" t="s">
        <v>50</v>
      </c>
      <c r="E480" s="3" t="s">
        <v>34</v>
      </c>
      <c r="F480" s="4" t="s">
        <v>32</v>
      </c>
      <c r="G480" s="5">
        <v>932.97833268982947</v>
      </c>
      <c r="H480" s="5">
        <v>940.02319629151771</v>
      </c>
      <c r="I480" s="5">
        <v>948.24830695934088</v>
      </c>
      <c r="J480" s="5">
        <v>955.13650922497106</v>
      </c>
      <c r="K480" s="5">
        <v>964.17365831501684</v>
      </c>
      <c r="L480" s="5">
        <v>974.27547945275205</v>
      </c>
      <c r="M480" s="5">
        <v>982.34736420993397</v>
      </c>
      <c r="N480" s="5">
        <v>990.22150044448495</v>
      </c>
      <c r="O480" s="5">
        <v>995.03538454692648</v>
      </c>
      <c r="P480" s="5">
        <v>995.38990965593734</v>
      </c>
      <c r="Q480" s="5">
        <v>993.32156017771547</v>
      </c>
      <c r="R480" s="5">
        <v>989.84348680819051</v>
      </c>
      <c r="S480" s="5">
        <v>986.02644614519409</v>
      </c>
      <c r="T480" s="5">
        <v>982.61654820239551</v>
      </c>
      <c r="U480" s="5">
        <v>979.68102416552995</v>
      </c>
      <c r="V480" s="5">
        <v>977.38466781667603</v>
      </c>
      <c r="W480" s="5">
        <v>976.30669363024572</v>
      </c>
      <c r="X480" s="5">
        <v>975.55881863585273</v>
      </c>
      <c r="Y480" s="5">
        <v>975.37935968056149</v>
      </c>
      <c r="Z480" s="5">
        <v>975.33238434723035</v>
      </c>
      <c r="AA480" s="5">
        <v>975.83278161893918</v>
      </c>
      <c r="AB480" s="5">
        <v>977.40888237909985</v>
      </c>
      <c r="AC480" s="5">
        <v>979.42187878512266</v>
      </c>
      <c r="AD480" s="5">
        <v>981.34607489216023</v>
      </c>
      <c r="AE480" s="5">
        <v>983.54796876705655</v>
      </c>
      <c r="AF480" s="5"/>
      <c r="AG480" s="6"/>
    </row>
    <row r="481" spans="1:33">
      <c r="A481" t="str">
        <f t="shared" si="7"/>
        <v>TENW06000010Births</v>
      </c>
      <c r="B481" t="str">
        <f>VLOOKUP(D481, Lookups!B:D,3,FALSE)</f>
        <v>W06000010</v>
      </c>
      <c r="C481" s="3" t="s">
        <v>175</v>
      </c>
      <c r="D481" s="3" t="s">
        <v>50</v>
      </c>
      <c r="E481" s="3" t="s">
        <v>34</v>
      </c>
      <c r="F481" s="4" t="s">
        <v>33</v>
      </c>
      <c r="G481" s="5">
        <v>888.55083439854195</v>
      </c>
      <c r="H481" s="5">
        <v>895.26022861722311</v>
      </c>
      <c r="I481" s="5">
        <v>903.09366771311727</v>
      </c>
      <c r="J481" s="5">
        <v>909.65386065241728</v>
      </c>
      <c r="K481" s="5">
        <v>918.26066971023693</v>
      </c>
      <c r="L481" s="5">
        <v>927.88145219400701</v>
      </c>
      <c r="M481" s="5">
        <v>935.56896184440234</v>
      </c>
      <c r="N481" s="5">
        <v>943.06813955971597</v>
      </c>
      <c r="O481" s="5">
        <v>947.65279129925898</v>
      </c>
      <c r="P481" s="5">
        <v>947.99043427593836</v>
      </c>
      <c r="Q481" s="5">
        <v>946.02057753831923</v>
      </c>
      <c r="R481" s="5">
        <v>942.70812655601094</v>
      </c>
      <c r="S481" s="5">
        <v>939.0728495648932</v>
      </c>
      <c r="T481" s="5">
        <v>935.8253275634421</v>
      </c>
      <c r="U481" s="5">
        <v>933.02959025533778</v>
      </c>
      <c r="V481" s="5">
        <v>930.84258410700863</v>
      </c>
      <c r="W481" s="5">
        <v>929.81594197690538</v>
      </c>
      <c r="X481" s="5">
        <v>929.10368004432894</v>
      </c>
      <c r="Y481" s="5">
        <v>928.93276674561957</v>
      </c>
      <c r="Z481" s="5">
        <v>928.88802833084083</v>
      </c>
      <c r="AA481" s="5">
        <v>929.36459718322317</v>
      </c>
      <c r="AB481" s="5">
        <v>930.86564559610474</v>
      </c>
      <c r="AC481" s="5">
        <v>932.78278511965186</v>
      </c>
      <c r="AD481" s="5">
        <v>934.61535292594317</v>
      </c>
      <c r="AE481" s="5">
        <v>936.71239480917268</v>
      </c>
      <c r="AF481" s="5"/>
      <c r="AG481" s="6"/>
    </row>
    <row r="482" spans="1:33">
      <c r="A482" t="str">
        <f t="shared" si="7"/>
        <v>TENW06000010Deaths</v>
      </c>
      <c r="B482" t="str">
        <f>VLOOKUP(D482, Lookups!B:D,3,FALSE)</f>
        <v>W06000010</v>
      </c>
      <c r="C482" s="3" t="s">
        <v>175</v>
      </c>
      <c r="D482" s="3" t="s">
        <v>50</v>
      </c>
      <c r="E482" s="3" t="s">
        <v>35</v>
      </c>
      <c r="F482" s="4" t="s">
        <v>31</v>
      </c>
      <c r="G482" s="5">
        <v>2078.2271791270991</v>
      </c>
      <c r="H482" s="5">
        <v>2060.1861042088271</v>
      </c>
      <c r="I482" s="5">
        <v>2059.5330393010045</v>
      </c>
      <c r="J482" s="5">
        <v>2059.0161483891598</v>
      </c>
      <c r="K482" s="5">
        <v>2062.7607949673966</v>
      </c>
      <c r="L482" s="5">
        <v>2067.105412458759</v>
      </c>
      <c r="M482" s="5">
        <v>2070.9054756694081</v>
      </c>
      <c r="N482" s="5">
        <v>2078.2972915786877</v>
      </c>
      <c r="O482" s="5">
        <v>2090.9479863022934</v>
      </c>
      <c r="P482" s="5">
        <v>2104.7194092581276</v>
      </c>
      <c r="Q482" s="5">
        <v>2121.7844501408181</v>
      </c>
      <c r="R482" s="5">
        <v>2138.7185808689592</v>
      </c>
      <c r="S482" s="5">
        <v>2159.2417018446913</v>
      </c>
      <c r="T482" s="5">
        <v>2183.0660612002739</v>
      </c>
      <c r="U482" s="5">
        <v>2207.0224302194015</v>
      </c>
      <c r="V482" s="5">
        <v>2231.9453485304434</v>
      </c>
      <c r="W482" s="5">
        <v>2256.2518457409742</v>
      </c>
      <c r="X482" s="5">
        <v>2283.9055073339155</v>
      </c>
      <c r="Y482" s="5">
        <v>2313.3675073803356</v>
      </c>
      <c r="Z482" s="5">
        <v>2342.1454336709639</v>
      </c>
      <c r="AA482" s="5">
        <v>2369.1097989399991</v>
      </c>
      <c r="AB482" s="5">
        <v>2394.6824868648973</v>
      </c>
      <c r="AC482" s="5">
        <v>2421.8394797517558</v>
      </c>
      <c r="AD482" s="5">
        <v>2445.7819333039984</v>
      </c>
      <c r="AE482" s="5">
        <v>2467.3351414753279</v>
      </c>
      <c r="AF482" s="5"/>
      <c r="AG482" s="6"/>
    </row>
    <row r="483" spans="1:33">
      <c r="A483" t="str">
        <f t="shared" si="7"/>
        <v>TENW06000010Mig_InternalIN</v>
      </c>
      <c r="B483" t="str">
        <f>VLOOKUP(D483, Lookups!B:D,3,FALSE)</f>
        <v>W06000010</v>
      </c>
      <c r="C483" s="3" t="s">
        <v>175</v>
      </c>
      <c r="D483" s="3" t="s">
        <v>50</v>
      </c>
      <c r="E483" s="3" t="s">
        <v>36</v>
      </c>
      <c r="F483" s="4" t="s">
        <v>31</v>
      </c>
      <c r="G483" s="5">
        <v>6216.7221617464011</v>
      </c>
      <c r="H483" s="5">
        <v>6216.7221617464002</v>
      </c>
      <c r="I483" s="5">
        <v>6216.7221617464002</v>
      </c>
      <c r="J483" s="5">
        <v>6216.7221617464002</v>
      </c>
      <c r="K483" s="5">
        <v>6216.7221617464002</v>
      </c>
      <c r="L483" s="5">
        <v>6216.7221617463983</v>
      </c>
      <c r="M483" s="5">
        <v>6216.7221617463983</v>
      </c>
      <c r="N483" s="5">
        <v>6216.7221617463974</v>
      </c>
      <c r="O483" s="5">
        <v>6216.722161746402</v>
      </c>
      <c r="P483" s="5">
        <v>6216.7221617463965</v>
      </c>
      <c r="Q483" s="5">
        <v>6216.7221617463983</v>
      </c>
      <c r="R483" s="5">
        <v>6216.7221617464002</v>
      </c>
      <c r="S483" s="5">
        <v>6216.7221617463938</v>
      </c>
      <c r="T483" s="5">
        <v>6216.7221617463983</v>
      </c>
      <c r="U483" s="5">
        <v>6216.7221617464011</v>
      </c>
      <c r="V483" s="5">
        <v>6216.722161746402</v>
      </c>
      <c r="W483" s="5">
        <v>6216.7221617463983</v>
      </c>
      <c r="X483" s="5">
        <v>6216.7221617463974</v>
      </c>
      <c r="Y483" s="5">
        <v>6216.7221617464002</v>
      </c>
      <c r="Z483" s="5">
        <v>6216.7221617464011</v>
      </c>
      <c r="AA483" s="5">
        <v>6216.722161746402</v>
      </c>
      <c r="AB483" s="5">
        <v>6216.7221617463993</v>
      </c>
      <c r="AC483" s="5">
        <v>6216.7221617463993</v>
      </c>
      <c r="AD483" s="5">
        <v>6216.722161746402</v>
      </c>
      <c r="AE483" s="5">
        <v>6216.7221617464011</v>
      </c>
      <c r="AF483" s="5"/>
      <c r="AG483" s="6"/>
    </row>
    <row r="484" spans="1:33">
      <c r="A484" t="str">
        <f t="shared" si="7"/>
        <v>TENW06000010Mig_InternalOut</v>
      </c>
      <c r="B484" t="str">
        <f>VLOOKUP(D484, Lookups!B:D,3,FALSE)</f>
        <v>W06000010</v>
      </c>
      <c r="C484" s="3" t="s">
        <v>175</v>
      </c>
      <c r="D484" s="3" t="s">
        <v>50</v>
      </c>
      <c r="E484" s="3" t="s">
        <v>37</v>
      </c>
      <c r="F484" s="4" t="s">
        <v>31</v>
      </c>
      <c r="G484" s="5">
        <v>5484.557795779001</v>
      </c>
      <c r="H484" s="5">
        <v>5484.557795779001</v>
      </c>
      <c r="I484" s="5">
        <v>5484.5577957789956</v>
      </c>
      <c r="J484" s="5">
        <v>5484.5577957790019</v>
      </c>
      <c r="K484" s="5">
        <v>5484.5577957789992</v>
      </c>
      <c r="L484" s="5">
        <v>5484.5577957789974</v>
      </c>
      <c r="M484" s="5">
        <v>5484.5577957790001</v>
      </c>
      <c r="N484" s="5">
        <v>5484.5577957790038</v>
      </c>
      <c r="O484" s="5">
        <v>5484.5577957790019</v>
      </c>
      <c r="P484" s="5">
        <v>5484.557795779001</v>
      </c>
      <c r="Q484" s="5">
        <v>5484.5577957789983</v>
      </c>
      <c r="R484" s="5">
        <v>5484.5577957789992</v>
      </c>
      <c r="S484" s="5">
        <v>5484.5577957789992</v>
      </c>
      <c r="T484" s="5">
        <v>5484.5577957789956</v>
      </c>
      <c r="U484" s="5">
        <v>5484.557795779001</v>
      </c>
      <c r="V484" s="5">
        <v>5484.5577957790001</v>
      </c>
      <c r="W484" s="5">
        <v>5484.5577957789965</v>
      </c>
      <c r="X484" s="5">
        <v>5484.5577957790028</v>
      </c>
      <c r="Y484" s="5">
        <v>5484.5577957789992</v>
      </c>
      <c r="Z484" s="5">
        <v>5484.557795779001</v>
      </c>
      <c r="AA484" s="5">
        <v>5484.557795779001</v>
      </c>
      <c r="AB484" s="5">
        <v>5484.5577957789974</v>
      </c>
      <c r="AC484" s="5">
        <v>5484.5577957789992</v>
      </c>
      <c r="AD484" s="5">
        <v>5484.5577957790019</v>
      </c>
      <c r="AE484" s="5">
        <v>5484.557795779001</v>
      </c>
      <c r="AF484" s="5"/>
      <c r="AG484" s="6"/>
    </row>
    <row r="485" spans="1:33">
      <c r="A485" t="str">
        <f t="shared" si="7"/>
        <v>TENW06000010Mig_OverseasIn</v>
      </c>
      <c r="B485" t="str">
        <f>VLOOKUP(D485, Lookups!B:D,3,FALSE)</f>
        <v>W06000010</v>
      </c>
      <c r="C485" s="3" t="s">
        <v>175</v>
      </c>
      <c r="D485" s="3" t="s">
        <v>50</v>
      </c>
      <c r="E485" s="3" t="s">
        <v>38</v>
      </c>
      <c r="F485" s="4" t="s">
        <v>31</v>
      </c>
      <c r="G485" s="5">
        <v>539.0999999999998</v>
      </c>
      <c r="H485" s="5">
        <v>539.0999999999998</v>
      </c>
      <c r="I485" s="5">
        <v>539.0999999999998</v>
      </c>
      <c r="J485" s="5">
        <v>539.0999999999998</v>
      </c>
      <c r="K485" s="5">
        <v>539.0999999999998</v>
      </c>
      <c r="L485" s="5">
        <v>539.0999999999998</v>
      </c>
      <c r="M485" s="5">
        <v>539.0999999999998</v>
      </c>
      <c r="N485" s="5">
        <v>539.0999999999998</v>
      </c>
      <c r="O485" s="5">
        <v>539.0999999999998</v>
      </c>
      <c r="P485" s="5">
        <v>539.0999999999998</v>
      </c>
      <c r="Q485" s="5">
        <v>539.0999999999998</v>
      </c>
      <c r="R485" s="5">
        <v>539.0999999999998</v>
      </c>
      <c r="S485" s="5">
        <v>539.0999999999998</v>
      </c>
      <c r="T485" s="5">
        <v>539.0999999999998</v>
      </c>
      <c r="U485" s="5">
        <v>539.0999999999998</v>
      </c>
      <c r="V485" s="5">
        <v>539.0999999999998</v>
      </c>
      <c r="W485" s="5">
        <v>539.0999999999998</v>
      </c>
      <c r="X485" s="5">
        <v>539.0999999999998</v>
      </c>
      <c r="Y485" s="5">
        <v>539.0999999999998</v>
      </c>
      <c r="Z485" s="5">
        <v>539.0999999999998</v>
      </c>
      <c r="AA485" s="5">
        <v>539.0999999999998</v>
      </c>
      <c r="AB485" s="5">
        <v>539.0999999999998</v>
      </c>
      <c r="AC485" s="5">
        <v>539.0999999999998</v>
      </c>
      <c r="AD485" s="5">
        <v>539.0999999999998</v>
      </c>
      <c r="AE485" s="5">
        <v>539.0999999999998</v>
      </c>
      <c r="AF485" s="5"/>
      <c r="AG485" s="6"/>
    </row>
    <row r="486" spans="1:33">
      <c r="A486" t="str">
        <f t="shared" si="7"/>
        <v>TENW06000010Mig_OverseasOut</v>
      </c>
      <c r="B486" t="str">
        <f>VLOOKUP(D486, Lookups!B:D,3,FALSE)</f>
        <v>W06000010</v>
      </c>
      <c r="C486" s="3" t="s">
        <v>175</v>
      </c>
      <c r="D486" s="3" t="s">
        <v>50</v>
      </c>
      <c r="E486" s="3" t="s">
        <v>39</v>
      </c>
      <c r="F486" s="4" t="s">
        <v>31</v>
      </c>
      <c r="G486" s="5">
        <v>308.69999999999982</v>
      </c>
      <c r="H486" s="5">
        <v>308.69999999999993</v>
      </c>
      <c r="I486" s="5">
        <v>308.69999999999993</v>
      </c>
      <c r="J486" s="5">
        <v>308.70000000000022</v>
      </c>
      <c r="K486" s="5">
        <v>308.7000000000001</v>
      </c>
      <c r="L486" s="5">
        <v>308.69999999999993</v>
      </c>
      <c r="M486" s="5">
        <v>308.70000000000022</v>
      </c>
      <c r="N486" s="5">
        <v>308.70000000000022</v>
      </c>
      <c r="O486" s="5">
        <v>308.69999999999993</v>
      </c>
      <c r="P486" s="5">
        <v>308.69999999999993</v>
      </c>
      <c r="Q486" s="5">
        <v>308.69999999999987</v>
      </c>
      <c r="R486" s="5">
        <v>308.70000000000022</v>
      </c>
      <c r="S486" s="5">
        <v>308.70000000000005</v>
      </c>
      <c r="T486" s="5">
        <v>308.70000000000005</v>
      </c>
      <c r="U486" s="5">
        <v>308.7000000000001</v>
      </c>
      <c r="V486" s="5">
        <v>308.7000000000001</v>
      </c>
      <c r="W486" s="5">
        <v>308.7</v>
      </c>
      <c r="X486" s="5">
        <v>308.69999999999982</v>
      </c>
      <c r="Y486" s="5">
        <v>308.70000000000005</v>
      </c>
      <c r="Z486" s="5">
        <v>308.69999999999993</v>
      </c>
      <c r="AA486" s="5">
        <v>308.7</v>
      </c>
      <c r="AB486" s="5">
        <v>308.69999999999987</v>
      </c>
      <c r="AC486" s="5">
        <v>308.7</v>
      </c>
      <c r="AD486" s="5">
        <v>308.70000000000005</v>
      </c>
      <c r="AE486" s="5">
        <v>308.70000000000016</v>
      </c>
      <c r="AF486" s="5"/>
      <c r="AG486" s="6"/>
    </row>
    <row r="487" spans="1:33">
      <c r="A487" t="str">
        <f t="shared" si="7"/>
        <v>TENW06000010Constraint</v>
      </c>
      <c r="B487" t="str">
        <f>VLOOKUP(D487, Lookups!B:D,3,FALSE)</f>
        <v>W06000010</v>
      </c>
      <c r="C487" s="3" t="s">
        <v>175</v>
      </c>
      <c r="D487" s="3" t="s">
        <v>50</v>
      </c>
      <c r="E487" s="3" t="s">
        <v>40</v>
      </c>
      <c r="F487" s="4" t="s">
        <v>31</v>
      </c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6"/>
    </row>
    <row r="488" spans="1:33">
      <c r="A488" t="str">
        <f t="shared" ref="A488:A551" si="8">C488&amp;B488&amp;E488</f>
        <v>TENW06000011StartPop</v>
      </c>
      <c r="B488" t="str">
        <f>VLOOKUP(D488, Lookups!B:D,3,FALSE)</f>
        <v>W06000011</v>
      </c>
      <c r="C488" s="3" t="s">
        <v>175</v>
      </c>
      <c r="D488" s="3" t="s">
        <v>51</v>
      </c>
      <c r="E488" s="3" t="s">
        <v>30</v>
      </c>
      <c r="F488" s="4" t="s">
        <v>31</v>
      </c>
      <c r="G488" s="5">
        <v>241297</v>
      </c>
      <c r="H488" s="5">
        <v>242268.92318135191</v>
      </c>
      <c r="I488" s="5">
        <v>243280.5179566913</v>
      </c>
      <c r="J488" s="5">
        <v>244318.21624112854</v>
      </c>
      <c r="K488" s="5">
        <v>245379.2799747462</v>
      </c>
      <c r="L488" s="5">
        <v>246469.56122565578</v>
      </c>
      <c r="M488" s="5">
        <v>247588.2409073879</v>
      </c>
      <c r="N488" s="5">
        <v>248737.48128002061</v>
      </c>
      <c r="O488" s="5">
        <v>249921.31552280925</v>
      </c>
      <c r="P488" s="5">
        <v>251123.17050775883</v>
      </c>
      <c r="Q488" s="5">
        <v>252332.21430832075</v>
      </c>
      <c r="R488" s="5">
        <v>253542.07561666408</v>
      </c>
      <c r="S488" s="5">
        <v>254743.08188477106</v>
      </c>
      <c r="T488" s="5">
        <v>255926.58659559823</v>
      </c>
      <c r="U488" s="5">
        <v>257094.98661502459</v>
      </c>
      <c r="V488" s="5">
        <v>258249.37832138364</v>
      </c>
      <c r="W488" s="5">
        <v>259384.76336633621</v>
      </c>
      <c r="X488" s="5">
        <v>260501.24513964393</v>
      </c>
      <c r="Y488" s="5">
        <v>261597.46705428499</v>
      </c>
      <c r="Z488" s="5">
        <v>262674.18600637862</v>
      </c>
      <c r="AA488" s="5">
        <v>263728.8319797088</v>
      </c>
      <c r="AB488" s="5">
        <v>264760.88399921689</v>
      </c>
      <c r="AC488" s="5">
        <v>265772.11614890257</v>
      </c>
      <c r="AD488" s="5">
        <v>266763.19758665317</v>
      </c>
      <c r="AE488" s="5">
        <v>267733.02112292865</v>
      </c>
      <c r="AF488" s="5">
        <v>268686.85953395476</v>
      </c>
      <c r="AG488" s="6"/>
    </row>
    <row r="489" spans="1:33">
      <c r="A489" t="str">
        <f t="shared" si="8"/>
        <v>TENW06000011Births</v>
      </c>
      <c r="B489" t="str">
        <f>VLOOKUP(D489, Lookups!B:D,3,FALSE)</f>
        <v>W06000011</v>
      </c>
      <c r="C489" s="3" t="s">
        <v>175</v>
      </c>
      <c r="D489" s="3" t="s">
        <v>51</v>
      </c>
      <c r="E489" s="3" t="s">
        <v>34</v>
      </c>
      <c r="F489" s="4" t="s">
        <v>32</v>
      </c>
      <c r="G489" s="5">
        <v>1268.6947591887651</v>
      </c>
      <c r="H489" s="5">
        <v>1275.9034017461395</v>
      </c>
      <c r="I489" s="5">
        <v>1286.5893502335616</v>
      </c>
      <c r="J489" s="5">
        <v>1297.8974109651238</v>
      </c>
      <c r="K489" s="5">
        <v>1312.7607700770868</v>
      </c>
      <c r="L489" s="5">
        <v>1328.9881742154378</v>
      </c>
      <c r="M489" s="5">
        <v>1345.6862123904059</v>
      </c>
      <c r="N489" s="5">
        <v>1363.6233730579138</v>
      </c>
      <c r="O489" s="5">
        <v>1376.4062288425939</v>
      </c>
      <c r="P489" s="5">
        <v>1383.4408972749779</v>
      </c>
      <c r="Q489" s="5">
        <v>1386.992621936173</v>
      </c>
      <c r="R489" s="5">
        <v>1387.1845194537143</v>
      </c>
      <c r="S489" s="5">
        <v>1385.7135055016961</v>
      </c>
      <c r="T489" s="5">
        <v>1384.1651754383056</v>
      </c>
      <c r="U489" s="5">
        <v>1383.2003026406628</v>
      </c>
      <c r="V489" s="5">
        <v>1382.7211160577708</v>
      </c>
      <c r="W489" s="5">
        <v>1382.7779643210733</v>
      </c>
      <c r="X489" s="5">
        <v>1382.643147576505</v>
      </c>
      <c r="Y489" s="5">
        <v>1382.7793289593283</v>
      </c>
      <c r="Z489" s="5">
        <v>1382.9819184617472</v>
      </c>
      <c r="AA489" s="5">
        <v>1383.4520894686989</v>
      </c>
      <c r="AB489" s="5">
        <v>1384.3198585505647</v>
      </c>
      <c r="AC489" s="5">
        <v>1385.7344735555666</v>
      </c>
      <c r="AD489" s="5">
        <v>1387.1255350006315</v>
      </c>
      <c r="AE489" s="5">
        <v>1388.4722506622948</v>
      </c>
      <c r="AF489" s="5"/>
      <c r="AG489" s="6"/>
    </row>
    <row r="490" spans="1:33">
      <c r="A490" t="str">
        <f t="shared" si="8"/>
        <v>TENW06000011Births</v>
      </c>
      <c r="B490" t="str">
        <f>VLOOKUP(D490, Lookups!B:D,3,FALSE)</f>
        <v>W06000011</v>
      </c>
      <c r="C490" s="3" t="s">
        <v>175</v>
      </c>
      <c r="D490" s="3" t="s">
        <v>51</v>
      </c>
      <c r="E490" s="3" t="s">
        <v>34</v>
      </c>
      <c r="F490" s="4" t="s">
        <v>33</v>
      </c>
      <c r="G490" s="5">
        <v>1208.2807792804419</v>
      </c>
      <c r="H490" s="5">
        <v>1215.1461534641801</v>
      </c>
      <c r="I490" s="5">
        <v>1225.3232477354522</v>
      </c>
      <c r="J490" s="5">
        <v>1236.0928298858657</v>
      </c>
      <c r="K490" s="5">
        <v>1250.2484106514171</v>
      </c>
      <c r="L490" s="5">
        <v>1265.7030819787601</v>
      </c>
      <c r="M490" s="5">
        <v>1281.6059762189839</v>
      </c>
      <c r="N490" s="5">
        <v>1298.6889871737017</v>
      </c>
      <c r="O490" s="5">
        <v>1310.863136106751</v>
      </c>
      <c r="P490" s="5">
        <v>1317.5628206399283</v>
      </c>
      <c r="Q490" s="5">
        <v>1320.9454157128066</v>
      </c>
      <c r="R490" s="5">
        <v>1321.1281752618293</v>
      </c>
      <c r="S490" s="5">
        <v>1319.7272095280277</v>
      </c>
      <c r="T490" s="5">
        <v>1318.2526093990159</v>
      </c>
      <c r="U490" s="5">
        <v>1317.3336828822958</v>
      </c>
      <c r="V490" s="5">
        <v>1316.8773146868696</v>
      </c>
      <c r="W490" s="5">
        <v>1316.9314558925353</v>
      </c>
      <c r="X490" s="5">
        <v>1316.8030589869695</v>
      </c>
      <c r="Y490" s="5">
        <v>1316.9327555480763</v>
      </c>
      <c r="Z490" s="5">
        <v>1317.1256979403136</v>
      </c>
      <c r="AA490" s="5">
        <v>1317.5734798725398</v>
      </c>
      <c r="AB490" s="5">
        <v>1318.3999266556439</v>
      </c>
      <c r="AC490" s="5">
        <v>1319.7471791040721</v>
      </c>
      <c r="AD490" s="5">
        <v>1321.0719995896118</v>
      </c>
      <c r="AE490" s="5">
        <v>1322.3545859937553</v>
      </c>
      <c r="AF490" s="5"/>
      <c r="AG490" s="6"/>
    </row>
    <row r="491" spans="1:33">
      <c r="A491" t="str">
        <f t="shared" si="8"/>
        <v>TENW06000011Deaths</v>
      </c>
      <c r="B491" t="str">
        <f>VLOOKUP(D491, Lookups!B:D,3,FALSE)</f>
        <v>W06000011</v>
      </c>
      <c r="C491" s="3" t="s">
        <v>175</v>
      </c>
      <c r="D491" s="3" t="s">
        <v>51</v>
      </c>
      <c r="E491" s="3" t="s">
        <v>35</v>
      </c>
      <c r="F491" s="4" t="s">
        <v>31</v>
      </c>
      <c r="G491" s="5">
        <v>2334.2634104870585</v>
      </c>
      <c r="H491" s="5">
        <v>2308.6658332406428</v>
      </c>
      <c r="I491" s="5">
        <v>2303.4253669018667</v>
      </c>
      <c r="J491" s="5">
        <v>2302.1375606029032</v>
      </c>
      <c r="K491" s="5">
        <v>2301.9389831887079</v>
      </c>
      <c r="L491" s="5">
        <v>2305.2226278319536</v>
      </c>
      <c r="M491" s="5">
        <v>2307.2628693464967</v>
      </c>
      <c r="N491" s="5">
        <v>2307.6891708126345</v>
      </c>
      <c r="O491" s="5">
        <v>2314.6254333695588</v>
      </c>
      <c r="P491" s="5">
        <v>2321.1709707228028</v>
      </c>
      <c r="Q491" s="5">
        <v>2327.2877826755007</v>
      </c>
      <c r="R491" s="5">
        <v>2336.5174799784395</v>
      </c>
      <c r="S491" s="5">
        <v>2351.1470575720314</v>
      </c>
      <c r="T491" s="5">
        <v>2363.2288187809022</v>
      </c>
      <c r="U491" s="5">
        <v>2375.3533325337094</v>
      </c>
      <c r="V491" s="5">
        <v>2393.4244391617485</v>
      </c>
      <c r="W491" s="5">
        <v>2412.4387002757021</v>
      </c>
      <c r="X491" s="5">
        <v>2432.4353452923315</v>
      </c>
      <c r="Y491" s="5">
        <v>2452.2041857835407</v>
      </c>
      <c r="Z491" s="5">
        <v>2474.6726964416084</v>
      </c>
      <c r="AA491" s="5">
        <v>2498.1846032028866</v>
      </c>
      <c r="AB491" s="5">
        <v>2520.6986888903443</v>
      </c>
      <c r="AC491" s="5">
        <v>2543.6112682789721</v>
      </c>
      <c r="AD491" s="5">
        <v>2567.5850516845276</v>
      </c>
      <c r="AE491" s="5">
        <v>2586.1994789997839</v>
      </c>
      <c r="AF491" s="5"/>
      <c r="AG491" s="6"/>
    </row>
    <row r="492" spans="1:33">
      <c r="A492" t="str">
        <f t="shared" si="8"/>
        <v>TENW06000011Mig_InternalIN</v>
      </c>
      <c r="B492" t="str">
        <f>VLOOKUP(D492, Lookups!B:D,3,FALSE)</f>
        <v>W06000011</v>
      </c>
      <c r="C492" s="3" t="s">
        <v>175</v>
      </c>
      <c r="D492" s="3" t="s">
        <v>51</v>
      </c>
      <c r="E492" s="3" t="s">
        <v>36</v>
      </c>
      <c r="F492" s="4" t="s">
        <v>31</v>
      </c>
      <c r="G492" s="5">
        <v>9116.4511349404929</v>
      </c>
      <c r="H492" s="5">
        <v>9116.4511349404966</v>
      </c>
      <c r="I492" s="5">
        <v>9116.4511349404966</v>
      </c>
      <c r="J492" s="5">
        <v>9116.4511349404893</v>
      </c>
      <c r="K492" s="5">
        <v>9116.4511349404984</v>
      </c>
      <c r="L492" s="5">
        <v>9116.4511349404893</v>
      </c>
      <c r="M492" s="5">
        <v>9116.4511349404893</v>
      </c>
      <c r="N492" s="5">
        <v>9116.4511349404966</v>
      </c>
      <c r="O492" s="5">
        <v>9116.4511349404838</v>
      </c>
      <c r="P492" s="5">
        <v>9116.4511349404929</v>
      </c>
      <c r="Q492" s="5">
        <v>9116.4511349404947</v>
      </c>
      <c r="R492" s="5">
        <v>9116.4511349404911</v>
      </c>
      <c r="S492" s="5">
        <v>9116.4511349404911</v>
      </c>
      <c r="T492" s="5">
        <v>9116.4511349404911</v>
      </c>
      <c r="U492" s="5">
        <v>9116.4511349404929</v>
      </c>
      <c r="V492" s="5">
        <v>9116.4511349405002</v>
      </c>
      <c r="W492" s="5">
        <v>9116.4511349404893</v>
      </c>
      <c r="X492" s="5">
        <v>9116.4511349404838</v>
      </c>
      <c r="Y492" s="5">
        <v>9116.4511349404838</v>
      </c>
      <c r="Z492" s="5">
        <v>9116.4511349404929</v>
      </c>
      <c r="AA492" s="5">
        <v>9116.4511349404893</v>
      </c>
      <c r="AB492" s="5">
        <v>9116.4511349404929</v>
      </c>
      <c r="AC492" s="5">
        <v>9116.4511349404893</v>
      </c>
      <c r="AD492" s="5">
        <v>9116.4511349404893</v>
      </c>
      <c r="AE492" s="5">
        <v>9116.4511349404875</v>
      </c>
      <c r="AF492" s="5"/>
      <c r="AG492" s="6"/>
    </row>
    <row r="493" spans="1:33">
      <c r="A493" t="str">
        <f t="shared" si="8"/>
        <v>TENW06000011Mig_InternalOut</v>
      </c>
      <c r="B493" t="str">
        <f>VLOOKUP(D493, Lookups!B:D,3,FALSE)</f>
        <v>W06000011</v>
      </c>
      <c r="C493" s="3" t="s">
        <v>175</v>
      </c>
      <c r="D493" s="3" t="s">
        <v>51</v>
      </c>
      <c r="E493" s="3" t="s">
        <v>37</v>
      </c>
      <c r="F493" s="4" t="s">
        <v>31</v>
      </c>
      <c r="G493" s="5">
        <v>9055.0400815706998</v>
      </c>
      <c r="H493" s="5">
        <v>9055.0400815706998</v>
      </c>
      <c r="I493" s="5">
        <v>9055.0400815707035</v>
      </c>
      <c r="J493" s="5">
        <v>9055.0400815706998</v>
      </c>
      <c r="K493" s="5">
        <v>9055.0400815707071</v>
      </c>
      <c r="L493" s="5">
        <v>9055.0400815706998</v>
      </c>
      <c r="M493" s="5">
        <v>9055.0400815707053</v>
      </c>
      <c r="N493" s="5">
        <v>9055.0400815707035</v>
      </c>
      <c r="O493" s="5">
        <v>9055.0400815706998</v>
      </c>
      <c r="P493" s="5">
        <v>9055.040081570698</v>
      </c>
      <c r="Q493" s="5">
        <v>9055.0400815707071</v>
      </c>
      <c r="R493" s="5">
        <v>9055.0400815707017</v>
      </c>
      <c r="S493" s="5">
        <v>9055.040081570698</v>
      </c>
      <c r="T493" s="5">
        <v>9055.040081570698</v>
      </c>
      <c r="U493" s="5">
        <v>9055.0400815706998</v>
      </c>
      <c r="V493" s="5">
        <v>9055.0400815707017</v>
      </c>
      <c r="W493" s="5">
        <v>9055.0400815706998</v>
      </c>
      <c r="X493" s="5">
        <v>9055.0400815707017</v>
      </c>
      <c r="Y493" s="5">
        <v>9055.0400815706998</v>
      </c>
      <c r="Z493" s="5">
        <v>9055.0400815707017</v>
      </c>
      <c r="AA493" s="5">
        <v>9055.040081570698</v>
      </c>
      <c r="AB493" s="5">
        <v>9055.0400815707053</v>
      </c>
      <c r="AC493" s="5">
        <v>9055.0400815707017</v>
      </c>
      <c r="AD493" s="5">
        <v>9055.0400815707053</v>
      </c>
      <c r="AE493" s="5">
        <v>9055.0400815706944</v>
      </c>
      <c r="AF493" s="5"/>
      <c r="AG493" s="6"/>
    </row>
    <row r="494" spans="1:33">
      <c r="A494" t="str">
        <f t="shared" si="8"/>
        <v>TENW06000011Mig_OverseasIn</v>
      </c>
      <c r="B494" t="str">
        <f>VLOOKUP(D494, Lookups!B:D,3,FALSE)</f>
        <v>W06000011</v>
      </c>
      <c r="C494" s="3" t="s">
        <v>175</v>
      </c>
      <c r="D494" s="3" t="s">
        <v>51</v>
      </c>
      <c r="E494" s="3" t="s">
        <v>38</v>
      </c>
      <c r="F494" s="4" t="s">
        <v>31</v>
      </c>
      <c r="G494" s="5">
        <v>1823.2999999999997</v>
      </c>
      <c r="H494" s="5">
        <v>1823.2999999999997</v>
      </c>
      <c r="I494" s="5">
        <v>1823.2999999999997</v>
      </c>
      <c r="J494" s="5">
        <v>1823.2999999999997</v>
      </c>
      <c r="K494" s="5">
        <v>1823.2999999999997</v>
      </c>
      <c r="L494" s="5">
        <v>1823.2999999999997</v>
      </c>
      <c r="M494" s="5">
        <v>1823.2999999999997</v>
      </c>
      <c r="N494" s="5">
        <v>1823.2999999999997</v>
      </c>
      <c r="O494" s="5">
        <v>1823.2999999999997</v>
      </c>
      <c r="P494" s="5">
        <v>1823.2999999999997</v>
      </c>
      <c r="Q494" s="5">
        <v>1823.2999999999997</v>
      </c>
      <c r="R494" s="5">
        <v>1823.2999999999997</v>
      </c>
      <c r="S494" s="5">
        <v>1823.2999999999997</v>
      </c>
      <c r="T494" s="5">
        <v>1823.2999999999997</v>
      </c>
      <c r="U494" s="5">
        <v>1823.2999999999997</v>
      </c>
      <c r="V494" s="5">
        <v>1823.2999999999997</v>
      </c>
      <c r="W494" s="5">
        <v>1823.2999999999997</v>
      </c>
      <c r="X494" s="5">
        <v>1823.2999999999997</v>
      </c>
      <c r="Y494" s="5">
        <v>1823.2999999999997</v>
      </c>
      <c r="Z494" s="5">
        <v>1823.2999999999997</v>
      </c>
      <c r="AA494" s="5">
        <v>1823.2999999999997</v>
      </c>
      <c r="AB494" s="5">
        <v>1823.2999999999997</v>
      </c>
      <c r="AC494" s="5">
        <v>1823.2999999999997</v>
      </c>
      <c r="AD494" s="5">
        <v>1823.2999999999997</v>
      </c>
      <c r="AE494" s="5">
        <v>1823.2999999999997</v>
      </c>
      <c r="AF494" s="5"/>
      <c r="AG494" s="6"/>
    </row>
    <row r="495" spans="1:33">
      <c r="A495" t="str">
        <f t="shared" si="8"/>
        <v>TENW06000011Mig_OverseasOut</v>
      </c>
      <c r="B495" t="str">
        <f>VLOOKUP(D495, Lookups!B:D,3,FALSE)</f>
        <v>W06000011</v>
      </c>
      <c r="C495" s="3" t="s">
        <v>175</v>
      </c>
      <c r="D495" s="3" t="s">
        <v>51</v>
      </c>
      <c r="E495" s="3" t="s">
        <v>39</v>
      </c>
      <c r="F495" s="4" t="s">
        <v>31</v>
      </c>
      <c r="G495" s="5">
        <v>1055.5000000000014</v>
      </c>
      <c r="H495" s="5">
        <v>1055.5</v>
      </c>
      <c r="I495" s="5">
        <v>1055.5000000000002</v>
      </c>
      <c r="J495" s="5">
        <v>1055.5</v>
      </c>
      <c r="K495" s="5">
        <v>1055.4999999999995</v>
      </c>
      <c r="L495" s="5">
        <v>1055.5000000000005</v>
      </c>
      <c r="M495" s="5">
        <v>1055.4999999999998</v>
      </c>
      <c r="N495" s="5">
        <v>1055.5000000000002</v>
      </c>
      <c r="O495" s="5">
        <v>1055.5000000000007</v>
      </c>
      <c r="P495" s="5">
        <v>1055.4999999999995</v>
      </c>
      <c r="Q495" s="5">
        <v>1055.4999999999998</v>
      </c>
      <c r="R495" s="5">
        <v>1055.4999999999998</v>
      </c>
      <c r="S495" s="5">
        <v>1055.4999999999998</v>
      </c>
      <c r="T495" s="5">
        <v>1055.5</v>
      </c>
      <c r="U495" s="5">
        <v>1055.4999999999998</v>
      </c>
      <c r="V495" s="5">
        <v>1055.5000000000002</v>
      </c>
      <c r="W495" s="5">
        <v>1055.4999999999995</v>
      </c>
      <c r="X495" s="5">
        <v>1055.5000000000002</v>
      </c>
      <c r="Y495" s="5">
        <v>1055.5</v>
      </c>
      <c r="Z495" s="5">
        <v>1055.5000000000005</v>
      </c>
      <c r="AA495" s="5">
        <v>1055.5</v>
      </c>
      <c r="AB495" s="5">
        <v>1055.4999999999998</v>
      </c>
      <c r="AC495" s="5">
        <v>1055.5000000000005</v>
      </c>
      <c r="AD495" s="5">
        <v>1055.4999999999998</v>
      </c>
      <c r="AE495" s="5">
        <v>1055.4999999999995</v>
      </c>
      <c r="AF495" s="5"/>
      <c r="AG495" s="6"/>
    </row>
    <row r="496" spans="1:33">
      <c r="A496" t="str">
        <f t="shared" si="8"/>
        <v>TENW06000011Constraint</v>
      </c>
      <c r="B496" t="str">
        <f>VLOOKUP(D496, Lookups!B:D,3,FALSE)</f>
        <v>W06000011</v>
      </c>
      <c r="C496" s="3" t="s">
        <v>175</v>
      </c>
      <c r="D496" s="3" t="s">
        <v>51</v>
      </c>
      <c r="E496" s="3" t="s">
        <v>40</v>
      </c>
      <c r="F496" s="4" t="s">
        <v>31</v>
      </c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6"/>
    </row>
    <row r="497" spans="1:33">
      <c r="A497" t="str">
        <f t="shared" si="8"/>
        <v>TENW06000012StartPop</v>
      </c>
      <c r="B497" t="str">
        <f>VLOOKUP(D497, Lookups!B:D,3,FALSE)</f>
        <v>W06000012</v>
      </c>
      <c r="C497" s="3" t="s">
        <v>175</v>
      </c>
      <c r="D497" s="3" t="s">
        <v>52</v>
      </c>
      <c r="E497" s="3" t="s">
        <v>30</v>
      </c>
      <c r="F497" s="4" t="s">
        <v>31</v>
      </c>
      <c r="G497" s="5">
        <v>140490</v>
      </c>
      <c r="H497" s="5">
        <v>140759.22842248951</v>
      </c>
      <c r="I497" s="5">
        <v>141040.00166886457</v>
      </c>
      <c r="J497" s="5">
        <v>141327.17966736501</v>
      </c>
      <c r="K497" s="5">
        <v>141613.0986774629</v>
      </c>
      <c r="L497" s="5">
        <v>141901.1355900217</v>
      </c>
      <c r="M497" s="5">
        <v>142192.44100776868</v>
      </c>
      <c r="N497" s="5">
        <v>142485.47692233627</v>
      </c>
      <c r="O497" s="5">
        <v>142780.80514452362</v>
      </c>
      <c r="P497" s="5">
        <v>143069.896591436</v>
      </c>
      <c r="Q497" s="5">
        <v>143347.94042342083</v>
      </c>
      <c r="R497" s="5">
        <v>143611.2417866911</v>
      </c>
      <c r="S497" s="5">
        <v>143855.60650456158</v>
      </c>
      <c r="T497" s="5">
        <v>144077.99770383499</v>
      </c>
      <c r="U497" s="5">
        <v>144276.68529852029</v>
      </c>
      <c r="V497" s="5">
        <v>144453.06708741712</v>
      </c>
      <c r="W497" s="5">
        <v>144607.8840456224</v>
      </c>
      <c r="X497" s="5">
        <v>144744.06638943817</v>
      </c>
      <c r="Y497" s="5">
        <v>144861.74515901</v>
      </c>
      <c r="Z497" s="5">
        <v>144958.96649621247</v>
      </c>
      <c r="AA497" s="5">
        <v>145037.53766659944</v>
      </c>
      <c r="AB497" s="5">
        <v>145101.29271181565</v>
      </c>
      <c r="AC497" s="5">
        <v>145148.29685349046</v>
      </c>
      <c r="AD497" s="5">
        <v>145178.00390927211</v>
      </c>
      <c r="AE497" s="5">
        <v>145195.01888520247</v>
      </c>
      <c r="AF497" s="5">
        <v>145200.86179715372</v>
      </c>
      <c r="AG497" s="6"/>
    </row>
    <row r="498" spans="1:33">
      <c r="A498" t="str">
        <f t="shared" si="8"/>
        <v>TENW06000012Births</v>
      </c>
      <c r="B498" t="str">
        <f>VLOOKUP(D498, Lookups!B:D,3,FALSE)</f>
        <v>W06000012</v>
      </c>
      <c r="C498" s="3" t="s">
        <v>175</v>
      </c>
      <c r="D498" s="3" t="s">
        <v>52</v>
      </c>
      <c r="E498" s="3" t="s">
        <v>34</v>
      </c>
      <c r="F498" s="4" t="s">
        <v>32</v>
      </c>
      <c r="G498" s="5">
        <v>767.15968267015433</v>
      </c>
      <c r="H498" s="5">
        <v>764.36346578545158</v>
      </c>
      <c r="I498" s="5">
        <v>763.52161732683521</v>
      </c>
      <c r="J498" s="5">
        <v>762.32456625544228</v>
      </c>
      <c r="K498" s="5">
        <v>762.95773926199377</v>
      </c>
      <c r="L498" s="5">
        <v>764.10192730810604</v>
      </c>
      <c r="M498" s="5">
        <v>764.83321674225908</v>
      </c>
      <c r="N498" s="5">
        <v>766.27913710110886</v>
      </c>
      <c r="O498" s="5">
        <v>765.09876205031992</v>
      </c>
      <c r="P498" s="5">
        <v>761.5031193262364</v>
      </c>
      <c r="Q498" s="5">
        <v>757.17216219659736</v>
      </c>
      <c r="R498" s="5">
        <v>751.87968224536007</v>
      </c>
      <c r="S498" s="5">
        <v>745.99796011737681</v>
      </c>
      <c r="T498" s="5">
        <v>740.36241641463857</v>
      </c>
      <c r="U498" s="5">
        <v>735.3903686795594</v>
      </c>
      <c r="V498" s="5">
        <v>731.27925017440452</v>
      </c>
      <c r="W498" s="5">
        <v>728.51072763211778</v>
      </c>
      <c r="X498" s="5">
        <v>726.39004143259433</v>
      </c>
      <c r="Y498" s="5">
        <v>724.74491958506394</v>
      </c>
      <c r="Z498" s="5">
        <v>723.32817684717452</v>
      </c>
      <c r="AA498" s="5">
        <v>722.43292595767275</v>
      </c>
      <c r="AB498" s="5">
        <v>722.2040351182128</v>
      </c>
      <c r="AC498" s="5">
        <v>722.52372709253223</v>
      </c>
      <c r="AD498" s="5">
        <v>723.04617705914654</v>
      </c>
      <c r="AE498" s="5">
        <v>723.73980037830995</v>
      </c>
      <c r="AF498" s="5"/>
      <c r="AG498" s="6"/>
    </row>
    <row r="499" spans="1:33">
      <c r="A499" t="str">
        <f t="shared" si="8"/>
        <v>TENW06000012Births</v>
      </c>
      <c r="B499" t="str">
        <f>VLOOKUP(D499, Lookups!B:D,3,FALSE)</f>
        <v>W06000012</v>
      </c>
      <c r="C499" s="3" t="s">
        <v>175</v>
      </c>
      <c r="D499" s="3" t="s">
        <v>52</v>
      </c>
      <c r="E499" s="3" t="s">
        <v>34</v>
      </c>
      <c r="F499" s="4" t="s">
        <v>33</v>
      </c>
      <c r="G499" s="5">
        <v>730.62830321924071</v>
      </c>
      <c r="H499" s="5">
        <v>727.96523939556255</v>
      </c>
      <c r="I499" s="5">
        <v>727.16347892146416</v>
      </c>
      <c r="J499" s="5">
        <v>726.02343022897492</v>
      </c>
      <c r="K499" s="5">
        <v>726.62645216804617</v>
      </c>
      <c r="L499" s="5">
        <v>727.7161551198293</v>
      </c>
      <c r="M499" s="5">
        <v>728.41262128001347</v>
      </c>
      <c r="N499" s="5">
        <v>729.78968835254216</v>
      </c>
      <c r="O499" s="5">
        <v>728.66552158517698</v>
      </c>
      <c r="P499" s="5">
        <v>725.24109978379124</v>
      </c>
      <c r="Q499" s="5">
        <v>721.11637851594537</v>
      </c>
      <c r="R499" s="5">
        <v>716.07592118490379</v>
      </c>
      <c r="S499" s="5">
        <v>710.47428080226769</v>
      </c>
      <c r="T499" s="5">
        <v>705.10709607363549</v>
      </c>
      <c r="U499" s="5">
        <v>700.37181229599742</v>
      </c>
      <c r="V499" s="5">
        <v>696.45646115645377</v>
      </c>
      <c r="W499" s="5">
        <v>693.81977289820884</v>
      </c>
      <c r="X499" s="5">
        <v>691.80007166179189</v>
      </c>
      <c r="Y499" s="5">
        <v>690.23328887692696</v>
      </c>
      <c r="Z499" s="5">
        <v>688.88401001613033</v>
      </c>
      <c r="AA499" s="5">
        <v>688.03139008167864</v>
      </c>
      <c r="AB499" s="5">
        <v>687.81339879585539</v>
      </c>
      <c r="AC499" s="5">
        <v>688.11786735699877</v>
      </c>
      <c r="AD499" s="5">
        <v>688.61543877693543</v>
      </c>
      <c r="AE499" s="5">
        <v>689.27603244498346</v>
      </c>
      <c r="AF499" s="5"/>
      <c r="AG499" s="6"/>
    </row>
    <row r="500" spans="1:33">
      <c r="A500" t="str">
        <f t="shared" si="8"/>
        <v>TENW06000012Deaths</v>
      </c>
      <c r="B500" t="str">
        <f>VLOOKUP(D500, Lookups!B:D,3,FALSE)</f>
        <v>W06000012</v>
      </c>
      <c r="C500" s="3" t="s">
        <v>175</v>
      </c>
      <c r="D500" s="3" t="s">
        <v>52</v>
      </c>
      <c r="E500" s="3" t="s">
        <v>35</v>
      </c>
      <c r="F500" s="4" t="s">
        <v>31</v>
      </c>
      <c r="G500" s="5">
        <v>1500.9969973447585</v>
      </c>
      <c r="H500" s="5">
        <v>1483.9928927508386</v>
      </c>
      <c r="I500" s="5">
        <v>1475.944531692759</v>
      </c>
      <c r="J500" s="5">
        <v>1474.8664203314497</v>
      </c>
      <c r="K500" s="5">
        <v>1473.9847128160877</v>
      </c>
      <c r="L500" s="5">
        <v>1472.9500986257722</v>
      </c>
      <c r="M500" s="5">
        <v>1472.6473573996993</v>
      </c>
      <c r="N500" s="5">
        <v>1473.1780372109808</v>
      </c>
      <c r="O500" s="5">
        <v>1477.1102706681982</v>
      </c>
      <c r="P500" s="5">
        <v>1481.1378210698881</v>
      </c>
      <c r="Q500" s="5">
        <v>1487.4246113872639</v>
      </c>
      <c r="R500" s="5">
        <v>1496.0283195047743</v>
      </c>
      <c r="S500" s="5">
        <v>1506.5184755909238</v>
      </c>
      <c r="T500" s="5">
        <v>1519.2193517478552</v>
      </c>
      <c r="U500" s="5">
        <v>1531.817826023623</v>
      </c>
      <c r="V500" s="5">
        <v>1545.356187070505</v>
      </c>
      <c r="W500" s="5">
        <v>1558.5855906595039</v>
      </c>
      <c r="X500" s="5">
        <v>1572.9487774672725</v>
      </c>
      <c r="Y500" s="5">
        <v>1590.1943052044251</v>
      </c>
      <c r="Z500" s="5">
        <v>1606.0784504212527</v>
      </c>
      <c r="AA500" s="5">
        <v>1619.1467047681097</v>
      </c>
      <c r="AB500" s="5">
        <v>1635.4507261840592</v>
      </c>
      <c r="AC500" s="5">
        <v>1653.3719726126831</v>
      </c>
      <c r="AD500" s="5">
        <v>1667.0840738506852</v>
      </c>
      <c r="AE500" s="5">
        <v>1679.6103548169128</v>
      </c>
      <c r="AF500" s="5"/>
      <c r="AG500" s="6"/>
    </row>
    <row r="501" spans="1:33">
      <c r="A501" t="str">
        <f t="shared" si="8"/>
        <v>TENW06000012Mig_InternalIN</v>
      </c>
      <c r="B501" t="str">
        <f>VLOOKUP(D501, Lookups!B:D,3,FALSE)</f>
        <v>W06000012</v>
      </c>
      <c r="C501" s="3" t="s">
        <v>175</v>
      </c>
      <c r="D501" s="3" t="s">
        <v>52</v>
      </c>
      <c r="E501" s="3" t="s">
        <v>36</v>
      </c>
      <c r="F501" s="4" t="s">
        <v>31</v>
      </c>
      <c r="G501" s="5">
        <v>3977.8643318890304</v>
      </c>
      <c r="H501" s="5">
        <v>3977.8643318890277</v>
      </c>
      <c r="I501" s="5">
        <v>3977.8643318890295</v>
      </c>
      <c r="J501" s="5">
        <v>3977.8643318890304</v>
      </c>
      <c r="K501" s="5">
        <v>3977.8643318890308</v>
      </c>
      <c r="L501" s="5">
        <v>3977.8643318890299</v>
      </c>
      <c r="M501" s="5">
        <v>3977.8643318890313</v>
      </c>
      <c r="N501" s="5">
        <v>3977.8643318890299</v>
      </c>
      <c r="O501" s="5">
        <v>3977.8643318890304</v>
      </c>
      <c r="P501" s="5">
        <v>3977.8643318890308</v>
      </c>
      <c r="Q501" s="5">
        <v>3977.8643318890317</v>
      </c>
      <c r="R501" s="5">
        <v>3977.8643318890313</v>
      </c>
      <c r="S501" s="5">
        <v>3977.8643318890308</v>
      </c>
      <c r="T501" s="5">
        <v>3977.8643318890317</v>
      </c>
      <c r="U501" s="5">
        <v>3977.8643318890336</v>
      </c>
      <c r="V501" s="5">
        <v>3977.864331889029</v>
      </c>
      <c r="W501" s="5">
        <v>3977.8643318890304</v>
      </c>
      <c r="X501" s="5">
        <v>3977.864331889029</v>
      </c>
      <c r="Y501" s="5">
        <v>3977.8643318890313</v>
      </c>
      <c r="Z501" s="5">
        <v>3977.8643318890277</v>
      </c>
      <c r="AA501" s="5">
        <v>3977.8643318890286</v>
      </c>
      <c r="AB501" s="5">
        <v>3977.8643318890313</v>
      </c>
      <c r="AC501" s="5">
        <v>3977.8643318890277</v>
      </c>
      <c r="AD501" s="5">
        <v>3977.8643318890299</v>
      </c>
      <c r="AE501" s="5">
        <v>3977.8643318890304</v>
      </c>
      <c r="AF501" s="5"/>
      <c r="AG501" s="6"/>
    </row>
    <row r="502" spans="1:33">
      <c r="A502" t="str">
        <f t="shared" si="8"/>
        <v>TENW06000012Mig_InternalOut</v>
      </c>
      <c r="B502" t="str">
        <f>VLOOKUP(D502, Lookups!B:D,3,FALSE)</f>
        <v>W06000012</v>
      </c>
      <c r="C502" s="3" t="s">
        <v>175</v>
      </c>
      <c r="D502" s="3" t="s">
        <v>52</v>
      </c>
      <c r="E502" s="3" t="s">
        <v>37</v>
      </c>
      <c r="F502" s="4" t="s">
        <v>31</v>
      </c>
      <c r="G502" s="5">
        <v>3712.0268979441498</v>
      </c>
      <c r="H502" s="5">
        <v>3712.0268979441507</v>
      </c>
      <c r="I502" s="5">
        <v>3712.0268979441507</v>
      </c>
      <c r="J502" s="5">
        <v>3712.0268979441512</v>
      </c>
      <c r="K502" s="5">
        <v>3712.0268979441503</v>
      </c>
      <c r="L502" s="5">
        <v>3712.0268979441516</v>
      </c>
      <c r="M502" s="5">
        <v>3712.0268979441512</v>
      </c>
      <c r="N502" s="5">
        <v>3712.0268979441503</v>
      </c>
      <c r="O502" s="5">
        <v>3712.0268979441507</v>
      </c>
      <c r="P502" s="5">
        <v>3712.0268979441521</v>
      </c>
      <c r="Q502" s="5">
        <v>3712.0268979441526</v>
      </c>
      <c r="R502" s="5">
        <v>3712.0268979441507</v>
      </c>
      <c r="S502" s="5">
        <v>3712.026897944153</v>
      </c>
      <c r="T502" s="5">
        <v>3712.0268979441516</v>
      </c>
      <c r="U502" s="5">
        <v>3712.0268979441512</v>
      </c>
      <c r="V502" s="5">
        <v>3712.0268979441498</v>
      </c>
      <c r="W502" s="5">
        <v>3712.0268979441512</v>
      </c>
      <c r="X502" s="5">
        <v>3712.0268979441521</v>
      </c>
      <c r="Y502" s="5">
        <v>3712.0268979441475</v>
      </c>
      <c r="Z502" s="5">
        <v>3712.0268979441512</v>
      </c>
      <c r="AA502" s="5">
        <v>3712.0268979441503</v>
      </c>
      <c r="AB502" s="5">
        <v>3712.0268979441503</v>
      </c>
      <c r="AC502" s="5">
        <v>3712.0268979441498</v>
      </c>
      <c r="AD502" s="5">
        <v>3712.0268979441521</v>
      </c>
      <c r="AE502" s="5">
        <v>3712.0268979441494</v>
      </c>
      <c r="AF502" s="5"/>
      <c r="AG502" s="6"/>
    </row>
    <row r="503" spans="1:33">
      <c r="A503" t="str">
        <f t="shared" si="8"/>
        <v>TENW06000012Mig_OverseasIn</v>
      </c>
      <c r="B503" t="str">
        <f>VLOOKUP(D503, Lookups!B:D,3,FALSE)</f>
        <v>W06000012</v>
      </c>
      <c r="C503" s="3" t="s">
        <v>175</v>
      </c>
      <c r="D503" s="3" t="s">
        <v>52</v>
      </c>
      <c r="E503" s="3" t="s">
        <v>38</v>
      </c>
      <c r="F503" s="4" t="s">
        <v>31</v>
      </c>
      <c r="G503" s="5">
        <v>156.89999999999969</v>
      </c>
      <c r="H503" s="5">
        <v>156.89999999999969</v>
      </c>
      <c r="I503" s="5">
        <v>156.89999999999969</v>
      </c>
      <c r="J503" s="5">
        <v>156.89999999999969</v>
      </c>
      <c r="K503" s="5">
        <v>156.89999999999969</v>
      </c>
      <c r="L503" s="5">
        <v>156.89999999999969</v>
      </c>
      <c r="M503" s="5">
        <v>156.89999999999969</v>
      </c>
      <c r="N503" s="5">
        <v>156.89999999999969</v>
      </c>
      <c r="O503" s="5">
        <v>156.89999999999969</v>
      </c>
      <c r="P503" s="5">
        <v>156.89999999999969</v>
      </c>
      <c r="Q503" s="5">
        <v>156.89999999999969</v>
      </c>
      <c r="R503" s="5">
        <v>156.89999999999969</v>
      </c>
      <c r="S503" s="5">
        <v>156.89999999999969</v>
      </c>
      <c r="T503" s="5">
        <v>156.89999999999969</v>
      </c>
      <c r="U503" s="5">
        <v>156.89999999999969</v>
      </c>
      <c r="V503" s="5">
        <v>156.89999999999969</v>
      </c>
      <c r="W503" s="5">
        <v>156.89999999999969</v>
      </c>
      <c r="X503" s="5">
        <v>156.89999999999969</v>
      </c>
      <c r="Y503" s="5">
        <v>156.89999999999969</v>
      </c>
      <c r="Z503" s="5">
        <v>156.89999999999969</v>
      </c>
      <c r="AA503" s="5">
        <v>156.89999999999969</v>
      </c>
      <c r="AB503" s="5">
        <v>156.89999999999969</v>
      </c>
      <c r="AC503" s="5">
        <v>156.89999999999969</v>
      </c>
      <c r="AD503" s="5">
        <v>156.89999999999969</v>
      </c>
      <c r="AE503" s="5">
        <v>156.89999999999969</v>
      </c>
      <c r="AF503" s="5"/>
      <c r="AG503" s="6"/>
    </row>
    <row r="504" spans="1:33">
      <c r="A504" t="str">
        <f t="shared" si="8"/>
        <v>TENW06000012Mig_OverseasOut</v>
      </c>
      <c r="B504" t="str">
        <f>VLOOKUP(D504, Lookups!B:D,3,FALSE)</f>
        <v>W06000012</v>
      </c>
      <c r="C504" s="3" t="s">
        <v>175</v>
      </c>
      <c r="D504" s="3" t="s">
        <v>52</v>
      </c>
      <c r="E504" s="3" t="s">
        <v>39</v>
      </c>
      <c r="F504" s="4" t="s">
        <v>31</v>
      </c>
      <c r="G504" s="5">
        <v>150.29999999999998</v>
      </c>
      <c r="H504" s="5">
        <v>150.30000000000013</v>
      </c>
      <c r="I504" s="5">
        <v>150.29999999999995</v>
      </c>
      <c r="J504" s="5">
        <v>150.30000000000007</v>
      </c>
      <c r="K504" s="5">
        <v>150.30000000000001</v>
      </c>
      <c r="L504" s="5">
        <v>150.29999999999998</v>
      </c>
      <c r="M504" s="5">
        <v>150.30000000000001</v>
      </c>
      <c r="N504" s="5">
        <v>150.29999999999995</v>
      </c>
      <c r="O504" s="5">
        <v>150.29999999999995</v>
      </c>
      <c r="P504" s="5">
        <v>150.29999999999995</v>
      </c>
      <c r="Q504" s="5">
        <v>150.29999999999995</v>
      </c>
      <c r="R504" s="5">
        <v>150.30000000000001</v>
      </c>
      <c r="S504" s="5">
        <v>150.30000000000004</v>
      </c>
      <c r="T504" s="5">
        <v>150.3000000000001</v>
      </c>
      <c r="U504" s="5">
        <v>150.30000000000013</v>
      </c>
      <c r="V504" s="5">
        <v>150.29999999999995</v>
      </c>
      <c r="W504" s="5">
        <v>150.30000000000004</v>
      </c>
      <c r="X504" s="5">
        <v>150.30000000000007</v>
      </c>
      <c r="Y504" s="5">
        <v>150.29999999999998</v>
      </c>
      <c r="Z504" s="5">
        <v>150.30000000000001</v>
      </c>
      <c r="AA504" s="5">
        <v>150.30000000000001</v>
      </c>
      <c r="AB504" s="5">
        <v>150.2999999999999</v>
      </c>
      <c r="AC504" s="5">
        <v>150.29999999999998</v>
      </c>
      <c r="AD504" s="5">
        <v>150.29999999999998</v>
      </c>
      <c r="AE504" s="5">
        <v>150.29999999999995</v>
      </c>
      <c r="AF504" s="5"/>
      <c r="AG504" s="6"/>
    </row>
    <row r="505" spans="1:33">
      <c r="A505" t="str">
        <f t="shared" si="8"/>
        <v>TENW06000012Constraint</v>
      </c>
      <c r="B505" t="str">
        <f>VLOOKUP(D505, Lookups!B:D,3,FALSE)</f>
        <v>W06000012</v>
      </c>
      <c r="C505" s="3" t="s">
        <v>175</v>
      </c>
      <c r="D505" s="3" t="s">
        <v>52</v>
      </c>
      <c r="E505" s="3" t="s">
        <v>40</v>
      </c>
      <c r="F505" s="4" t="s">
        <v>31</v>
      </c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6"/>
    </row>
    <row r="506" spans="1:33">
      <c r="A506" t="str">
        <f t="shared" si="8"/>
        <v>TENW06000013StartPop</v>
      </c>
      <c r="B506" t="str">
        <f>VLOOKUP(D506, Lookups!B:D,3,FALSE)</f>
        <v>W06000013</v>
      </c>
      <c r="C506" s="3" t="s">
        <v>175</v>
      </c>
      <c r="D506" s="3" t="s">
        <v>53</v>
      </c>
      <c r="E506" s="3" t="s">
        <v>30</v>
      </c>
      <c r="F506" s="4" t="s">
        <v>31</v>
      </c>
      <c r="G506" s="5">
        <v>141214</v>
      </c>
      <c r="H506" s="5">
        <v>141760.65690877283</v>
      </c>
      <c r="I506" s="5">
        <v>142317.36444125004</v>
      </c>
      <c r="J506" s="5">
        <v>142874.32987866618</v>
      </c>
      <c r="K506" s="5">
        <v>143433.39669075064</v>
      </c>
      <c r="L506" s="5">
        <v>143993.72155887316</v>
      </c>
      <c r="M506" s="5">
        <v>144556.77158736085</v>
      </c>
      <c r="N506" s="5">
        <v>145120.41803268882</v>
      </c>
      <c r="O506" s="5">
        <v>145680.47938025658</v>
      </c>
      <c r="P506" s="5">
        <v>146233.14121371758</v>
      </c>
      <c r="Q506" s="5">
        <v>146769.34868067558</v>
      </c>
      <c r="R506" s="5">
        <v>147282.40458981344</v>
      </c>
      <c r="S506" s="5">
        <v>147772.46377634155</v>
      </c>
      <c r="T506" s="5">
        <v>148235.54720462376</v>
      </c>
      <c r="U506" s="5">
        <v>148671.01566122586</v>
      </c>
      <c r="V506" s="5">
        <v>149079.95040515414</v>
      </c>
      <c r="W506" s="5">
        <v>149466.32096485942</v>
      </c>
      <c r="X506" s="5">
        <v>149832.63219625101</v>
      </c>
      <c r="Y506" s="5">
        <v>150178.52920235065</v>
      </c>
      <c r="Z506" s="5">
        <v>150504.41801885658</v>
      </c>
      <c r="AA506" s="5">
        <v>150810.41699259853</v>
      </c>
      <c r="AB506" s="5">
        <v>151094.42456133981</v>
      </c>
      <c r="AC506" s="5">
        <v>151362.96870546727</v>
      </c>
      <c r="AD506" s="5">
        <v>151614.38585488888</v>
      </c>
      <c r="AE506" s="5">
        <v>151852.42384589001</v>
      </c>
      <c r="AF506" s="5">
        <v>152079.06994504353</v>
      </c>
      <c r="AG506" s="6"/>
    </row>
    <row r="507" spans="1:33">
      <c r="A507" t="str">
        <f t="shared" si="8"/>
        <v>TENW06000013Births</v>
      </c>
      <c r="B507" t="str">
        <f>VLOOKUP(D507, Lookups!B:D,3,FALSE)</f>
        <v>W06000013</v>
      </c>
      <c r="C507" s="3" t="s">
        <v>175</v>
      </c>
      <c r="D507" s="3" t="s">
        <v>53</v>
      </c>
      <c r="E507" s="3" t="s">
        <v>34</v>
      </c>
      <c r="F507" s="4" t="s">
        <v>32</v>
      </c>
      <c r="G507" s="5">
        <v>782.21581958800061</v>
      </c>
      <c r="H507" s="5">
        <v>780.9154443944858</v>
      </c>
      <c r="I507" s="5">
        <v>782.02381093339864</v>
      </c>
      <c r="J507" s="5">
        <v>783.7536614298001</v>
      </c>
      <c r="K507" s="5">
        <v>787.03258082477396</v>
      </c>
      <c r="L507" s="5">
        <v>790.93722762033667</v>
      </c>
      <c r="M507" s="5">
        <v>794.58692685159622</v>
      </c>
      <c r="N507" s="5">
        <v>798.28443811211332</v>
      </c>
      <c r="O507" s="5">
        <v>798.93279893243573</v>
      </c>
      <c r="P507" s="5">
        <v>796.27109995774356</v>
      </c>
      <c r="Q507" s="5">
        <v>791.37492276019384</v>
      </c>
      <c r="R507" s="5">
        <v>785.67238877998818</v>
      </c>
      <c r="S507" s="5">
        <v>780.23118696305994</v>
      </c>
      <c r="T507" s="5">
        <v>774.7725380670463</v>
      </c>
      <c r="U507" s="5">
        <v>770.31845717755232</v>
      </c>
      <c r="V507" s="5">
        <v>767.24919310404607</v>
      </c>
      <c r="W507" s="5">
        <v>765.57534034125229</v>
      </c>
      <c r="X507" s="5">
        <v>764.94695206559868</v>
      </c>
      <c r="Y507" s="5">
        <v>764.92031385096448</v>
      </c>
      <c r="Z507" s="5">
        <v>764.49979284201277</v>
      </c>
      <c r="AA507" s="5">
        <v>763.97721752170946</v>
      </c>
      <c r="AB507" s="5">
        <v>764.45482115025845</v>
      </c>
      <c r="AC507" s="5">
        <v>766.01807403379144</v>
      </c>
      <c r="AD507" s="5">
        <v>767.83978648692164</v>
      </c>
      <c r="AE507" s="5">
        <v>769.88190414910969</v>
      </c>
      <c r="AF507" s="5"/>
      <c r="AG507" s="6"/>
    </row>
    <row r="508" spans="1:33">
      <c r="A508" t="str">
        <f t="shared" si="8"/>
        <v>TENW06000013Births</v>
      </c>
      <c r="B508" t="str">
        <f>VLOOKUP(D508, Lookups!B:D,3,FALSE)</f>
        <v>W06000013</v>
      </c>
      <c r="C508" s="3" t="s">
        <v>175</v>
      </c>
      <c r="D508" s="3" t="s">
        <v>53</v>
      </c>
      <c r="E508" s="3" t="s">
        <v>34</v>
      </c>
      <c r="F508" s="4" t="s">
        <v>33</v>
      </c>
      <c r="G508" s="5">
        <v>744.96748190370272</v>
      </c>
      <c r="H508" s="5">
        <v>743.72902928080259</v>
      </c>
      <c r="I508" s="5">
        <v>744.78461650985548</v>
      </c>
      <c r="J508" s="5">
        <v>746.43209324978238</v>
      </c>
      <c r="K508" s="5">
        <v>749.55487377130839</v>
      </c>
      <c r="L508" s="5">
        <v>753.27358517827747</v>
      </c>
      <c r="M508" s="5">
        <v>756.74948936984629</v>
      </c>
      <c r="N508" s="5">
        <v>760.27092882949421</v>
      </c>
      <c r="O508" s="5">
        <v>760.88841535378231</v>
      </c>
      <c r="P508" s="5">
        <v>758.35346383131571</v>
      </c>
      <c r="Q508" s="5">
        <v>753.69043771183101</v>
      </c>
      <c r="R508" s="5">
        <v>748.25945271597448</v>
      </c>
      <c r="S508" s="5">
        <v>743.07735550625318</v>
      </c>
      <c r="T508" s="5">
        <v>737.87864202996275</v>
      </c>
      <c r="U508" s="5">
        <v>733.63666003298715</v>
      </c>
      <c r="V508" s="5">
        <v>730.71355125548666</v>
      </c>
      <c r="W508" s="5">
        <v>729.11940569290687</v>
      </c>
      <c r="X508" s="5">
        <v>728.52094064061703</v>
      </c>
      <c r="Y508" s="5">
        <v>728.49557091121324</v>
      </c>
      <c r="Z508" s="5">
        <v>728.09507469356902</v>
      </c>
      <c r="AA508" s="5">
        <v>727.59738388916105</v>
      </c>
      <c r="AB508" s="5">
        <v>728.05224450895219</v>
      </c>
      <c r="AC508" s="5">
        <v>729.54105684828551</v>
      </c>
      <c r="AD508" s="5">
        <v>731.27602117012157</v>
      </c>
      <c r="AE508" s="5">
        <v>733.22089522464103</v>
      </c>
      <c r="AF508" s="5"/>
      <c r="AG508" s="6"/>
    </row>
    <row r="509" spans="1:33">
      <c r="A509" t="str">
        <f t="shared" si="8"/>
        <v>TENW06000013Deaths</v>
      </c>
      <c r="B509" t="str">
        <f>VLOOKUP(D509, Lookups!B:D,3,FALSE)</f>
        <v>W06000013</v>
      </c>
      <c r="C509" s="3" t="s">
        <v>175</v>
      </c>
      <c r="D509" s="3" t="s">
        <v>53</v>
      </c>
      <c r="E509" s="3" t="s">
        <v>35</v>
      </c>
      <c r="F509" s="4" t="s">
        <v>31</v>
      </c>
      <c r="G509" s="5">
        <v>1480.1338529785762</v>
      </c>
      <c r="H509" s="5">
        <v>1467.5444014578143</v>
      </c>
      <c r="I509" s="5">
        <v>1469.450450286841</v>
      </c>
      <c r="J509" s="5">
        <v>1470.7264028548948</v>
      </c>
      <c r="K509" s="5">
        <v>1475.8700467332658</v>
      </c>
      <c r="L509" s="5">
        <v>1480.7682445706459</v>
      </c>
      <c r="M509" s="5">
        <v>1487.2974311531495</v>
      </c>
      <c r="N509" s="5">
        <v>1498.1014796336303</v>
      </c>
      <c r="O509" s="5">
        <v>1506.766841084941</v>
      </c>
      <c r="P509" s="5">
        <v>1518.024557090805</v>
      </c>
      <c r="Q509" s="5">
        <v>1531.616911593864</v>
      </c>
      <c r="R509" s="5">
        <v>1543.4801152275577</v>
      </c>
      <c r="S509" s="5">
        <v>1559.8325744469994</v>
      </c>
      <c r="T509" s="5">
        <v>1576.7901837544962</v>
      </c>
      <c r="U509" s="5">
        <v>1594.6278335420498</v>
      </c>
      <c r="V509" s="5">
        <v>1611.1996449141607</v>
      </c>
      <c r="W509" s="5">
        <v>1627.9909749020167</v>
      </c>
      <c r="X509" s="5">
        <v>1647.1783468664175</v>
      </c>
      <c r="Y509" s="5">
        <v>1667.1345285159346</v>
      </c>
      <c r="Z509" s="5">
        <v>1686.203354053283</v>
      </c>
      <c r="AA509" s="5">
        <v>1707.1744929293752</v>
      </c>
      <c r="AB509" s="5">
        <v>1723.570381791546</v>
      </c>
      <c r="AC509" s="5">
        <v>1743.7494417202538</v>
      </c>
      <c r="AD509" s="5">
        <v>1760.6852769155614</v>
      </c>
      <c r="AE509" s="5">
        <v>1776.0641604800435</v>
      </c>
      <c r="AF509" s="5"/>
      <c r="AG509" s="6"/>
    </row>
    <row r="510" spans="1:33">
      <c r="A510" t="str">
        <f t="shared" si="8"/>
        <v>TENW06000013Mig_InternalIN</v>
      </c>
      <c r="B510" t="str">
        <f>VLOOKUP(D510, Lookups!B:D,3,FALSE)</f>
        <v>W06000013</v>
      </c>
      <c r="C510" s="3" t="s">
        <v>175</v>
      </c>
      <c r="D510" s="3" t="s">
        <v>53</v>
      </c>
      <c r="E510" s="3" t="s">
        <v>36</v>
      </c>
      <c r="F510" s="4" t="s">
        <v>31</v>
      </c>
      <c r="G510" s="5">
        <v>3966.2788926271778</v>
      </c>
      <c r="H510" s="5">
        <v>3966.2788926271783</v>
      </c>
      <c r="I510" s="5">
        <v>3966.2788926271814</v>
      </c>
      <c r="J510" s="5">
        <v>3966.2788926271805</v>
      </c>
      <c r="K510" s="5">
        <v>3966.2788926271769</v>
      </c>
      <c r="L510" s="5">
        <v>3966.2788926271787</v>
      </c>
      <c r="M510" s="5">
        <v>3966.2788926271819</v>
      </c>
      <c r="N510" s="5">
        <v>3966.2788926271805</v>
      </c>
      <c r="O510" s="5">
        <v>3966.2788926271792</v>
      </c>
      <c r="P510" s="5">
        <v>3966.2788926271801</v>
      </c>
      <c r="Q510" s="5">
        <v>3966.2788926271796</v>
      </c>
      <c r="R510" s="5">
        <v>3966.2788926271801</v>
      </c>
      <c r="S510" s="5">
        <v>3966.2788926271778</v>
      </c>
      <c r="T510" s="5">
        <v>3966.2788926271787</v>
      </c>
      <c r="U510" s="5">
        <v>3966.2788926271787</v>
      </c>
      <c r="V510" s="5">
        <v>3966.2788926271778</v>
      </c>
      <c r="W510" s="5">
        <v>3966.2788926271787</v>
      </c>
      <c r="X510" s="5">
        <v>3966.2788926271824</v>
      </c>
      <c r="Y510" s="5">
        <v>3966.2788926271778</v>
      </c>
      <c r="Z510" s="5">
        <v>3966.2788926271783</v>
      </c>
      <c r="AA510" s="5">
        <v>3966.2788926271783</v>
      </c>
      <c r="AB510" s="5">
        <v>3966.2788926271796</v>
      </c>
      <c r="AC510" s="5">
        <v>3966.2788926271828</v>
      </c>
      <c r="AD510" s="5">
        <v>3966.2788926271805</v>
      </c>
      <c r="AE510" s="5">
        <v>3966.2788926271792</v>
      </c>
      <c r="AF510" s="5"/>
      <c r="AG510" s="6"/>
    </row>
    <row r="511" spans="1:33">
      <c r="A511" t="str">
        <f t="shared" si="8"/>
        <v>TENW06000013Mig_InternalOut</v>
      </c>
      <c r="B511" t="str">
        <f>VLOOKUP(D511, Lookups!B:D,3,FALSE)</f>
        <v>W06000013</v>
      </c>
      <c r="C511" s="3" t="s">
        <v>175</v>
      </c>
      <c r="D511" s="3" t="s">
        <v>53</v>
      </c>
      <c r="E511" s="3" t="s">
        <v>37</v>
      </c>
      <c r="F511" s="4" t="s">
        <v>31</v>
      </c>
      <c r="G511" s="5">
        <v>3509.7714323674509</v>
      </c>
      <c r="H511" s="5">
        <v>3509.7714323674509</v>
      </c>
      <c r="I511" s="5">
        <v>3509.7714323674486</v>
      </c>
      <c r="J511" s="5">
        <v>3509.77143236745</v>
      </c>
      <c r="K511" s="5">
        <v>3509.7714323674486</v>
      </c>
      <c r="L511" s="5">
        <v>3509.7714323674504</v>
      </c>
      <c r="M511" s="5">
        <v>3509.7714323674495</v>
      </c>
      <c r="N511" s="5">
        <v>3509.7714323674518</v>
      </c>
      <c r="O511" s="5">
        <v>3509.7714323674531</v>
      </c>
      <c r="P511" s="5">
        <v>3509.7714323674504</v>
      </c>
      <c r="Q511" s="5">
        <v>3509.7714323674486</v>
      </c>
      <c r="R511" s="5">
        <v>3509.7714323674513</v>
      </c>
      <c r="S511" s="5">
        <v>3509.77143236745</v>
      </c>
      <c r="T511" s="5">
        <v>3509.7714323674486</v>
      </c>
      <c r="U511" s="5">
        <v>3509.7714323674518</v>
      </c>
      <c r="V511" s="5">
        <v>3509.77143236745</v>
      </c>
      <c r="W511" s="5">
        <v>3509.7714323674504</v>
      </c>
      <c r="X511" s="5">
        <v>3509.77143236745</v>
      </c>
      <c r="Y511" s="5">
        <v>3509.7714323674495</v>
      </c>
      <c r="Z511" s="5">
        <v>3509.7714323674491</v>
      </c>
      <c r="AA511" s="5">
        <v>3509.7714323674481</v>
      </c>
      <c r="AB511" s="5">
        <v>3509.77143236745</v>
      </c>
      <c r="AC511" s="5">
        <v>3509.7714323674491</v>
      </c>
      <c r="AD511" s="5">
        <v>3509.77143236745</v>
      </c>
      <c r="AE511" s="5">
        <v>3509.7714323674531</v>
      </c>
      <c r="AF511" s="5"/>
      <c r="AG511" s="6"/>
    </row>
    <row r="512" spans="1:33">
      <c r="A512" t="str">
        <f t="shared" si="8"/>
        <v>TENW06000013Mig_OverseasIn</v>
      </c>
      <c r="B512" t="str">
        <f>VLOOKUP(D512, Lookups!B:D,3,FALSE)</f>
        <v>W06000013</v>
      </c>
      <c r="C512" s="3" t="s">
        <v>175</v>
      </c>
      <c r="D512" s="3" t="s">
        <v>53</v>
      </c>
      <c r="E512" s="3" t="s">
        <v>38</v>
      </c>
      <c r="F512" s="4" t="s">
        <v>31</v>
      </c>
      <c r="G512" s="5">
        <v>278.50000000000006</v>
      </c>
      <c r="H512" s="5">
        <v>278.50000000000006</v>
      </c>
      <c r="I512" s="5">
        <v>278.50000000000006</v>
      </c>
      <c r="J512" s="5">
        <v>278.50000000000006</v>
      </c>
      <c r="K512" s="5">
        <v>278.50000000000006</v>
      </c>
      <c r="L512" s="5">
        <v>278.50000000000006</v>
      </c>
      <c r="M512" s="5">
        <v>278.50000000000006</v>
      </c>
      <c r="N512" s="5">
        <v>278.50000000000006</v>
      </c>
      <c r="O512" s="5">
        <v>278.50000000000006</v>
      </c>
      <c r="P512" s="5">
        <v>278.50000000000006</v>
      </c>
      <c r="Q512" s="5">
        <v>278.50000000000006</v>
      </c>
      <c r="R512" s="5">
        <v>278.50000000000006</v>
      </c>
      <c r="S512" s="5">
        <v>278.50000000000006</v>
      </c>
      <c r="T512" s="5">
        <v>278.50000000000006</v>
      </c>
      <c r="U512" s="5">
        <v>278.50000000000006</v>
      </c>
      <c r="V512" s="5">
        <v>278.50000000000006</v>
      </c>
      <c r="W512" s="5">
        <v>278.50000000000006</v>
      </c>
      <c r="X512" s="5">
        <v>278.50000000000006</v>
      </c>
      <c r="Y512" s="5">
        <v>278.50000000000006</v>
      </c>
      <c r="Z512" s="5">
        <v>278.50000000000006</v>
      </c>
      <c r="AA512" s="5">
        <v>278.50000000000006</v>
      </c>
      <c r="AB512" s="5">
        <v>278.50000000000006</v>
      </c>
      <c r="AC512" s="5">
        <v>278.50000000000006</v>
      </c>
      <c r="AD512" s="5">
        <v>278.50000000000006</v>
      </c>
      <c r="AE512" s="5">
        <v>278.50000000000006</v>
      </c>
      <c r="AF512" s="5"/>
      <c r="AG512" s="6"/>
    </row>
    <row r="513" spans="1:33">
      <c r="A513" t="str">
        <f t="shared" si="8"/>
        <v>TENW06000013Mig_OverseasOut</v>
      </c>
      <c r="B513" t="str">
        <f>VLOOKUP(D513, Lookups!B:D,3,FALSE)</f>
        <v>W06000013</v>
      </c>
      <c r="C513" s="3" t="s">
        <v>175</v>
      </c>
      <c r="D513" s="3" t="s">
        <v>53</v>
      </c>
      <c r="E513" s="3" t="s">
        <v>39</v>
      </c>
      <c r="F513" s="4" t="s">
        <v>31</v>
      </c>
      <c r="G513" s="5">
        <v>235.39999999999995</v>
      </c>
      <c r="H513" s="5">
        <v>235.39999999999998</v>
      </c>
      <c r="I513" s="5">
        <v>235.39999999999986</v>
      </c>
      <c r="J513" s="5">
        <v>235.40000000000006</v>
      </c>
      <c r="K513" s="5">
        <v>235.39999999999998</v>
      </c>
      <c r="L513" s="5">
        <v>235.39999999999989</v>
      </c>
      <c r="M513" s="5">
        <v>235.40000000000006</v>
      </c>
      <c r="N513" s="5">
        <v>235.4</v>
      </c>
      <c r="O513" s="5">
        <v>235.40000000000012</v>
      </c>
      <c r="P513" s="5">
        <v>235.40000000000003</v>
      </c>
      <c r="Q513" s="5">
        <v>235.39999999999995</v>
      </c>
      <c r="R513" s="5">
        <v>235.39999999999998</v>
      </c>
      <c r="S513" s="5">
        <v>235.40000000000026</v>
      </c>
      <c r="T513" s="5">
        <v>235.40000000000003</v>
      </c>
      <c r="U513" s="5">
        <v>235.39999999999992</v>
      </c>
      <c r="V513" s="5">
        <v>235.40000000000003</v>
      </c>
      <c r="W513" s="5">
        <v>235.39999999999992</v>
      </c>
      <c r="X513" s="5">
        <v>235.40000000000009</v>
      </c>
      <c r="Y513" s="5">
        <v>235.40000000000003</v>
      </c>
      <c r="Z513" s="5">
        <v>235.39999999999986</v>
      </c>
      <c r="AA513" s="5">
        <v>235.39999999999998</v>
      </c>
      <c r="AB513" s="5">
        <v>235.40000000000012</v>
      </c>
      <c r="AC513" s="5">
        <v>235.40000000000006</v>
      </c>
      <c r="AD513" s="5">
        <v>235.4</v>
      </c>
      <c r="AE513" s="5">
        <v>235.39999999999995</v>
      </c>
      <c r="AF513" s="5"/>
      <c r="AG513" s="6"/>
    </row>
    <row r="514" spans="1:33">
      <c r="A514" t="str">
        <f t="shared" si="8"/>
        <v>TENW06000013Constraint</v>
      </c>
      <c r="B514" t="str">
        <f>VLOOKUP(D514, Lookups!B:D,3,FALSE)</f>
        <v>W06000013</v>
      </c>
      <c r="C514" s="3" t="s">
        <v>175</v>
      </c>
      <c r="D514" s="3" t="s">
        <v>53</v>
      </c>
      <c r="E514" s="3" t="s">
        <v>40</v>
      </c>
      <c r="F514" s="4" t="s">
        <v>31</v>
      </c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6"/>
    </row>
    <row r="515" spans="1:33">
      <c r="A515" t="str">
        <f t="shared" si="8"/>
        <v>TENW06000014StartPop</v>
      </c>
      <c r="B515" t="str">
        <f>VLOOKUP(D515, Lookups!B:D,3,FALSE)</f>
        <v>W06000014</v>
      </c>
      <c r="C515" s="3" t="s">
        <v>175</v>
      </c>
      <c r="D515" s="3" t="s">
        <v>54</v>
      </c>
      <c r="E515" s="3" t="s">
        <v>30</v>
      </c>
      <c r="F515" s="4" t="s">
        <v>31</v>
      </c>
      <c r="G515" s="5">
        <v>127685</v>
      </c>
      <c r="H515" s="5">
        <v>128059.26172110265</v>
      </c>
      <c r="I515" s="5">
        <v>128442.44393266538</v>
      </c>
      <c r="J515" s="5">
        <v>128828.48789729606</v>
      </c>
      <c r="K515" s="5">
        <v>129218.66508082557</v>
      </c>
      <c r="L515" s="5">
        <v>129612.92706970597</v>
      </c>
      <c r="M515" s="5">
        <v>130011.72023870396</v>
      </c>
      <c r="N515" s="5">
        <v>130413.76357649545</v>
      </c>
      <c r="O515" s="5">
        <v>130819.42885826799</v>
      </c>
      <c r="P515" s="5">
        <v>131221.31573897501</v>
      </c>
      <c r="Q515" s="5">
        <v>131616.28745883217</v>
      </c>
      <c r="R515" s="5">
        <v>132003.74559542519</v>
      </c>
      <c r="S515" s="5">
        <v>132377.38701874</v>
      </c>
      <c r="T515" s="5">
        <v>132732.54327439988</v>
      </c>
      <c r="U515" s="5">
        <v>133067.11670159089</v>
      </c>
      <c r="V515" s="5">
        <v>133380.62554778639</v>
      </c>
      <c r="W515" s="5">
        <v>133673.72803771205</v>
      </c>
      <c r="X515" s="5">
        <v>133944.56333620631</v>
      </c>
      <c r="Y515" s="5">
        <v>134191.78848454179</v>
      </c>
      <c r="Z515" s="5">
        <v>134415.99242430972</v>
      </c>
      <c r="AA515" s="5">
        <v>134616.41283050663</v>
      </c>
      <c r="AB515" s="5">
        <v>134795.66120388039</v>
      </c>
      <c r="AC515" s="5">
        <v>134955.01692878586</v>
      </c>
      <c r="AD515" s="5">
        <v>135094.0201789313</v>
      </c>
      <c r="AE515" s="5">
        <v>135215.40829015902</v>
      </c>
      <c r="AF515" s="5">
        <v>135324.08593540528</v>
      </c>
      <c r="AG515" s="6"/>
    </row>
    <row r="516" spans="1:33">
      <c r="A516" t="str">
        <f t="shared" si="8"/>
        <v>TENW06000014Births</v>
      </c>
      <c r="B516" t="str">
        <f>VLOOKUP(D516, Lookups!B:D,3,FALSE)</f>
        <v>W06000014</v>
      </c>
      <c r="C516" s="3" t="s">
        <v>175</v>
      </c>
      <c r="D516" s="3" t="s">
        <v>54</v>
      </c>
      <c r="E516" s="3" t="s">
        <v>34</v>
      </c>
      <c r="F516" s="4" t="s">
        <v>32</v>
      </c>
      <c r="G516" s="5">
        <v>671.1175898942181</v>
      </c>
      <c r="H516" s="5">
        <v>670.54291825064354</v>
      </c>
      <c r="I516" s="5">
        <v>672.44692587959162</v>
      </c>
      <c r="J516" s="5">
        <v>675.44523324188481</v>
      </c>
      <c r="K516" s="5">
        <v>680.27790462525888</v>
      </c>
      <c r="L516" s="5">
        <v>685.43672956138505</v>
      </c>
      <c r="M516" s="5">
        <v>690.24142040933157</v>
      </c>
      <c r="N516" s="5">
        <v>695.64545337514596</v>
      </c>
      <c r="O516" s="5">
        <v>698.94702222661022</v>
      </c>
      <c r="P516" s="5">
        <v>700.21826551581512</v>
      </c>
      <c r="Q516" s="5">
        <v>700.68448212591738</v>
      </c>
      <c r="R516" s="5">
        <v>699.72840157871553</v>
      </c>
      <c r="S516" s="5">
        <v>698.11053030590529</v>
      </c>
      <c r="T516" s="5">
        <v>696.375788715819</v>
      </c>
      <c r="U516" s="5">
        <v>694.16466187766764</v>
      </c>
      <c r="V516" s="5">
        <v>691.56682424944529</v>
      </c>
      <c r="W516" s="5">
        <v>689.44706338369156</v>
      </c>
      <c r="X516" s="5">
        <v>687.27319673665329</v>
      </c>
      <c r="Y516" s="5">
        <v>684.8113933185283</v>
      </c>
      <c r="Z516" s="5">
        <v>682.30996330294261</v>
      </c>
      <c r="AA516" s="5">
        <v>680.03095333966735</v>
      </c>
      <c r="AB516" s="5">
        <v>678.47769103463565</v>
      </c>
      <c r="AC516" s="5">
        <v>678.0821958934896</v>
      </c>
      <c r="AD516" s="5">
        <v>678.32452231907666</v>
      </c>
      <c r="AE516" s="5">
        <v>678.87062333058498</v>
      </c>
      <c r="AF516" s="5"/>
      <c r="AG516" s="6"/>
    </row>
    <row r="517" spans="1:33">
      <c r="A517" t="str">
        <f t="shared" si="8"/>
        <v>TENW06000014Births</v>
      </c>
      <c r="B517" t="str">
        <f>VLOOKUP(D517, Lookups!B:D,3,FALSE)</f>
        <v>W06000014</v>
      </c>
      <c r="C517" s="3" t="s">
        <v>175</v>
      </c>
      <c r="D517" s="3" t="s">
        <v>54</v>
      </c>
      <c r="E517" s="3" t="s">
        <v>34</v>
      </c>
      <c r="F517" s="4" t="s">
        <v>33</v>
      </c>
      <c r="G517" s="5">
        <v>639.15963917491581</v>
      </c>
      <c r="H517" s="5">
        <v>638.61233282222577</v>
      </c>
      <c r="I517" s="5">
        <v>640.42567350563218</v>
      </c>
      <c r="J517" s="5">
        <v>643.28120445978402</v>
      </c>
      <c r="K517" s="5">
        <v>647.88374884866698</v>
      </c>
      <c r="L517" s="5">
        <v>652.79691568320141</v>
      </c>
      <c r="M517" s="5">
        <v>657.37281194186539</v>
      </c>
      <c r="N517" s="5">
        <v>662.51951024411619</v>
      </c>
      <c r="O517" s="5">
        <v>665.66386167758947</v>
      </c>
      <c r="P517" s="5">
        <v>666.87456962842703</v>
      </c>
      <c r="Q517" s="5">
        <v>667.31858546824014</v>
      </c>
      <c r="R517" s="5">
        <v>666.40803252375838</v>
      </c>
      <c r="S517" s="5">
        <v>664.86720266840621</v>
      </c>
      <c r="T517" s="5">
        <v>663.215067743801</v>
      </c>
      <c r="U517" s="5">
        <v>661.109232561824</v>
      </c>
      <c r="V517" s="5">
        <v>658.63510137215985</v>
      </c>
      <c r="W517" s="5">
        <v>656.61628140604057</v>
      </c>
      <c r="X517" s="5">
        <v>654.54593212201371</v>
      </c>
      <c r="Y517" s="5">
        <v>652.2013573289488</v>
      </c>
      <c r="Z517" s="5">
        <v>649.81904291749834</v>
      </c>
      <c r="AA517" s="5">
        <v>647.64855713715576</v>
      </c>
      <c r="AB517" s="5">
        <v>646.1692596349335</v>
      </c>
      <c r="AC517" s="5">
        <v>645.79259757821364</v>
      </c>
      <c r="AD517" s="5">
        <v>646.02338466094409</v>
      </c>
      <c r="AE517" s="5">
        <v>646.54348088659026</v>
      </c>
      <c r="AF517" s="5"/>
      <c r="AG517" s="6"/>
    </row>
    <row r="518" spans="1:33">
      <c r="A518" t="str">
        <f t="shared" si="8"/>
        <v>TENW06000014Deaths</v>
      </c>
      <c r="B518" t="str">
        <f>VLOOKUP(D518, Lookups!B:D,3,FALSE)</f>
        <v>W06000014</v>
      </c>
      <c r="C518" s="3" t="s">
        <v>175</v>
      </c>
      <c r="D518" s="3" t="s">
        <v>54</v>
      </c>
      <c r="E518" s="3" t="s">
        <v>35</v>
      </c>
      <c r="F518" s="4" t="s">
        <v>31</v>
      </c>
      <c r="G518" s="5">
        <v>1222.3732031904535</v>
      </c>
      <c r="H518" s="5">
        <v>1212.3307347342625</v>
      </c>
      <c r="I518" s="5">
        <v>1213.1863299784966</v>
      </c>
      <c r="J518" s="5">
        <v>1214.9069493961861</v>
      </c>
      <c r="K518" s="5">
        <v>1220.2573598176166</v>
      </c>
      <c r="L518" s="5">
        <v>1225.7981714705027</v>
      </c>
      <c r="M518" s="5">
        <v>1231.928589783872</v>
      </c>
      <c r="N518" s="5">
        <v>1238.8573770707096</v>
      </c>
      <c r="O518" s="5">
        <v>1249.0816984211713</v>
      </c>
      <c r="P518" s="5">
        <v>1258.4788105110558</v>
      </c>
      <c r="Q518" s="5">
        <v>1266.9026262251859</v>
      </c>
      <c r="R518" s="5">
        <v>1278.8527060116899</v>
      </c>
      <c r="S518" s="5">
        <v>1294.179172538453</v>
      </c>
      <c r="T518" s="5">
        <v>1311.3751244925872</v>
      </c>
      <c r="U518" s="5">
        <v>1328.1227434680511</v>
      </c>
      <c r="V518" s="5">
        <v>1343.4571309198859</v>
      </c>
      <c r="W518" s="5">
        <v>1361.5857415195551</v>
      </c>
      <c r="X518" s="5">
        <v>1380.9516757472304</v>
      </c>
      <c r="Y518" s="5">
        <v>1399.1665061035083</v>
      </c>
      <c r="Z518" s="5">
        <v>1418.0662952476341</v>
      </c>
      <c r="AA518" s="5">
        <v>1434.788832327037</v>
      </c>
      <c r="AB518" s="5">
        <v>1451.6489209881261</v>
      </c>
      <c r="AC518" s="5">
        <v>1471.2292385502644</v>
      </c>
      <c r="AD518" s="5">
        <v>1489.3174909763754</v>
      </c>
      <c r="AE518" s="5">
        <v>1503.0941541949769</v>
      </c>
      <c r="AF518" s="5"/>
      <c r="AG518" s="6"/>
    </row>
    <row r="519" spans="1:33">
      <c r="A519" t="str">
        <f t="shared" si="8"/>
        <v>TENW06000014Mig_InternalIN</v>
      </c>
      <c r="B519" t="str">
        <f>VLOOKUP(D519, Lookups!B:D,3,FALSE)</f>
        <v>W06000014</v>
      </c>
      <c r="C519" s="3" t="s">
        <v>175</v>
      </c>
      <c r="D519" s="3" t="s">
        <v>54</v>
      </c>
      <c r="E519" s="3" t="s">
        <v>36</v>
      </c>
      <c r="F519" s="4" t="s">
        <v>31</v>
      </c>
      <c r="G519" s="5">
        <v>4845.3531447534215</v>
      </c>
      <c r="H519" s="5">
        <v>4845.3531447534197</v>
      </c>
      <c r="I519" s="5">
        <v>4845.353144753416</v>
      </c>
      <c r="J519" s="5">
        <v>4845.353144753416</v>
      </c>
      <c r="K519" s="5">
        <v>4845.3531447534178</v>
      </c>
      <c r="L519" s="5">
        <v>4845.3531447534215</v>
      </c>
      <c r="M519" s="5">
        <v>4845.3531447534142</v>
      </c>
      <c r="N519" s="5">
        <v>4845.3531447534215</v>
      </c>
      <c r="O519" s="5">
        <v>4845.3531447534206</v>
      </c>
      <c r="P519" s="5">
        <v>4845.3531447534233</v>
      </c>
      <c r="Q519" s="5">
        <v>4845.3531447534233</v>
      </c>
      <c r="R519" s="5">
        <v>4845.353144753426</v>
      </c>
      <c r="S519" s="5">
        <v>4845.3531447534224</v>
      </c>
      <c r="T519" s="5">
        <v>4845.3531447534224</v>
      </c>
      <c r="U519" s="5">
        <v>4845.3531447534224</v>
      </c>
      <c r="V519" s="5">
        <v>4845.3531447534197</v>
      </c>
      <c r="W519" s="5">
        <v>4845.3531447534215</v>
      </c>
      <c r="X519" s="5">
        <v>4845.3531447534197</v>
      </c>
      <c r="Y519" s="5">
        <v>4845.3531447534215</v>
      </c>
      <c r="Z519" s="5">
        <v>4845.3531447534187</v>
      </c>
      <c r="AA519" s="5">
        <v>4845.3531447534206</v>
      </c>
      <c r="AB519" s="5">
        <v>4845.3531447534197</v>
      </c>
      <c r="AC519" s="5">
        <v>4845.3531447534215</v>
      </c>
      <c r="AD519" s="5">
        <v>4845.3531447534206</v>
      </c>
      <c r="AE519" s="5">
        <v>4845.3531447534197</v>
      </c>
      <c r="AF519" s="5"/>
      <c r="AG519" s="6"/>
    </row>
    <row r="520" spans="1:33">
      <c r="A520" t="str">
        <f t="shared" si="8"/>
        <v>TENW06000014Mig_InternalOut</v>
      </c>
      <c r="B520" t="str">
        <f>VLOOKUP(D520, Lookups!B:D,3,FALSE)</f>
        <v>W06000014</v>
      </c>
      <c r="C520" s="3" t="s">
        <v>175</v>
      </c>
      <c r="D520" s="3" t="s">
        <v>54</v>
      </c>
      <c r="E520" s="3" t="s">
        <v>37</v>
      </c>
      <c r="F520" s="4" t="s">
        <v>31</v>
      </c>
      <c r="G520" s="5">
        <v>4553.7954495293989</v>
      </c>
      <c r="H520" s="5">
        <v>4553.7954495294034</v>
      </c>
      <c r="I520" s="5">
        <v>4553.7954495294007</v>
      </c>
      <c r="J520" s="5">
        <v>4553.7954495293989</v>
      </c>
      <c r="K520" s="5">
        <v>4553.7954495293998</v>
      </c>
      <c r="L520" s="5">
        <v>4553.7954495293998</v>
      </c>
      <c r="M520" s="5">
        <v>4553.795449529397</v>
      </c>
      <c r="N520" s="5">
        <v>4553.7954495293998</v>
      </c>
      <c r="O520" s="5">
        <v>4553.795449529398</v>
      </c>
      <c r="P520" s="5">
        <v>4553.7954495294025</v>
      </c>
      <c r="Q520" s="5">
        <v>4553.7954495294007</v>
      </c>
      <c r="R520" s="5">
        <v>4553.7954495294016</v>
      </c>
      <c r="S520" s="5">
        <v>4553.795449529398</v>
      </c>
      <c r="T520" s="5">
        <v>4553.795449529398</v>
      </c>
      <c r="U520" s="5">
        <v>4553.795449529398</v>
      </c>
      <c r="V520" s="5">
        <v>4553.7954495294025</v>
      </c>
      <c r="W520" s="5">
        <v>4553.7954495293998</v>
      </c>
      <c r="X520" s="5">
        <v>4553.7954495294043</v>
      </c>
      <c r="Y520" s="5">
        <v>4553.7954495294016</v>
      </c>
      <c r="Z520" s="5">
        <v>4553.7954495293998</v>
      </c>
      <c r="AA520" s="5">
        <v>4553.7954495293998</v>
      </c>
      <c r="AB520" s="5">
        <v>4553.7954495293989</v>
      </c>
      <c r="AC520" s="5">
        <v>4553.7954495293998</v>
      </c>
      <c r="AD520" s="5">
        <v>4553.7954495293989</v>
      </c>
      <c r="AE520" s="5">
        <v>4553.7954495294034</v>
      </c>
      <c r="AF520" s="5"/>
      <c r="AG520" s="6"/>
    </row>
    <row r="521" spans="1:33">
      <c r="A521" t="str">
        <f t="shared" si="8"/>
        <v>TENW06000014Mig_OverseasIn</v>
      </c>
      <c r="B521" t="str">
        <f>VLOOKUP(D521, Lookups!B:D,3,FALSE)</f>
        <v>W06000014</v>
      </c>
      <c r="C521" s="3" t="s">
        <v>175</v>
      </c>
      <c r="D521" s="3" t="s">
        <v>54</v>
      </c>
      <c r="E521" s="3" t="s">
        <v>38</v>
      </c>
      <c r="F521" s="4" t="s">
        <v>31</v>
      </c>
      <c r="G521" s="5">
        <v>287.39999999999986</v>
      </c>
      <c r="H521" s="5">
        <v>287.39999999999986</v>
      </c>
      <c r="I521" s="5">
        <v>287.39999999999986</v>
      </c>
      <c r="J521" s="5">
        <v>287.39999999999986</v>
      </c>
      <c r="K521" s="5">
        <v>287.39999999999986</v>
      </c>
      <c r="L521" s="5">
        <v>287.39999999999986</v>
      </c>
      <c r="M521" s="5">
        <v>287.39999999999986</v>
      </c>
      <c r="N521" s="5">
        <v>287.39999999999986</v>
      </c>
      <c r="O521" s="5">
        <v>287.39999999999986</v>
      </c>
      <c r="P521" s="5">
        <v>287.39999999999986</v>
      </c>
      <c r="Q521" s="5">
        <v>287.39999999999986</v>
      </c>
      <c r="R521" s="5">
        <v>287.39999999999986</v>
      </c>
      <c r="S521" s="5">
        <v>287.39999999999986</v>
      </c>
      <c r="T521" s="5">
        <v>287.39999999999986</v>
      </c>
      <c r="U521" s="5">
        <v>287.39999999999986</v>
      </c>
      <c r="V521" s="5">
        <v>287.39999999999986</v>
      </c>
      <c r="W521" s="5">
        <v>287.39999999999986</v>
      </c>
      <c r="X521" s="5">
        <v>287.39999999999986</v>
      </c>
      <c r="Y521" s="5">
        <v>287.39999999999986</v>
      </c>
      <c r="Z521" s="5">
        <v>287.39999999999986</v>
      </c>
      <c r="AA521" s="5">
        <v>287.39999999999986</v>
      </c>
      <c r="AB521" s="5">
        <v>287.39999999999986</v>
      </c>
      <c r="AC521" s="5">
        <v>287.39999999999986</v>
      </c>
      <c r="AD521" s="5">
        <v>287.39999999999986</v>
      </c>
      <c r="AE521" s="5">
        <v>287.39999999999986</v>
      </c>
      <c r="AF521" s="5"/>
      <c r="AG521" s="6"/>
    </row>
    <row r="522" spans="1:33">
      <c r="A522" t="str">
        <f t="shared" si="8"/>
        <v>TENW06000014Mig_OverseasOut</v>
      </c>
      <c r="B522" t="str">
        <f>VLOOKUP(D522, Lookups!B:D,3,FALSE)</f>
        <v>W06000014</v>
      </c>
      <c r="C522" s="3" t="s">
        <v>175</v>
      </c>
      <c r="D522" s="3" t="s">
        <v>54</v>
      </c>
      <c r="E522" s="3" t="s">
        <v>39</v>
      </c>
      <c r="F522" s="4" t="s">
        <v>31</v>
      </c>
      <c r="G522" s="5">
        <v>292.59999999999974</v>
      </c>
      <c r="H522" s="5">
        <v>292.60000000000014</v>
      </c>
      <c r="I522" s="5">
        <v>292.59999999999962</v>
      </c>
      <c r="J522" s="5">
        <v>292.60000000000014</v>
      </c>
      <c r="K522" s="5">
        <v>292.59999999999991</v>
      </c>
      <c r="L522" s="5">
        <v>292.60000000000002</v>
      </c>
      <c r="M522" s="5">
        <v>292.60000000000008</v>
      </c>
      <c r="N522" s="5">
        <v>292.59999999999985</v>
      </c>
      <c r="O522" s="5">
        <v>292.60000000000002</v>
      </c>
      <c r="P522" s="5">
        <v>292.60000000000008</v>
      </c>
      <c r="Q522" s="5">
        <v>292.59999999999991</v>
      </c>
      <c r="R522" s="5">
        <v>292.59999999999991</v>
      </c>
      <c r="S522" s="5">
        <v>292.60000000000031</v>
      </c>
      <c r="T522" s="5">
        <v>292.60000000000008</v>
      </c>
      <c r="U522" s="5">
        <v>292.59999999999968</v>
      </c>
      <c r="V522" s="5">
        <v>292.59999999999997</v>
      </c>
      <c r="W522" s="5">
        <v>292.60000000000014</v>
      </c>
      <c r="X522" s="5">
        <v>292.59999999999985</v>
      </c>
      <c r="Y522" s="5">
        <v>292.59999999999991</v>
      </c>
      <c r="Z522" s="5">
        <v>292.60000000000014</v>
      </c>
      <c r="AA522" s="5">
        <v>292.60000000000025</v>
      </c>
      <c r="AB522" s="5">
        <v>292.60000000000019</v>
      </c>
      <c r="AC522" s="5">
        <v>292.60000000000002</v>
      </c>
      <c r="AD522" s="5">
        <v>292.60000000000002</v>
      </c>
      <c r="AE522" s="5">
        <v>292.60000000000008</v>
      </c>
      <c r="AF522" s="5"/>
      <c r="AG522" s="6"/>
    </row>
    <row r="523" spans="1:33">
      <c r="A523" t="str">
        <f t="shared" si="8"/>
        <v>TENW06000014Constraint</v>
      </c>
      <c r="B523" t="str">
        <f>VLOOKUP(D523, Lookups!B:D,3,FALSE)</f>
        <v>W06000014</v>
      </c>
      <c r="C523" s="3" t="s">
        <v>175</v>
      </c>
      <c r="D523" s="3" t="s">
        <v>54</v>
      </c>
      <c r="E523" s="3" t="s">
        <v>40</v>
      </c>
      <c r="F523" s="4" t="s">
        <v>31</v>
      </c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6"/>
    </row>
    <row r="524" spans="1:33">
      <c r="A524" t="str">
        <f t="shared" si="8"/>
        <v>TENW06000016StartPop</v>
      </c>
      <c r="B524" t="str">
        <f>VLOOKUP(D524, Lookups!B:D,3,FALSE)</f>
        <v>W06000016</v>
      </c>
      <c r="C524" s="3" t="s">
        <v>175</v>
      </c>
      <c r="D524" s="3" t="s">
        <v>55</v>
      </c>
      <c r="E524" s="3" t="s">
        <v>30</v>
      </c>
      <c r="F524" s="4" t="s">
        <v>31</v>
      </c>
      <c r="G524" s="5">
        <v>236888</v>
      </c>
      <c r="H524" s="5">
        <v>237232.83463623337</v>
      </c>
      <c r="I524" s="5">
        <v>237609.55676499862</v>
      </c>
      <c r="J524" s="5">
        <v>238011.5701409053</v>
      </c>
      <c r="K524" s="5">
        <v>238435.18766512044</v>
      </c>
      <c r="L524" s="5">
        <v>238877.48551816624</v>
      </c>
      <c r="M524" s="5">
        <v>239339.49890155438</v>
      </c>
      <c r="N524" s="5">
        <v>239815.59843899257</v>
      </c>
      <c r="O524" s="5">
        <v>240303.03461786525</v>
      </c>
      <c r="P524" s="5">
        <v>240789.45383590745</v>
      </c>
      <c r="Q524" s="5">
        <v>241260.3861037707</v>
      </c>
      <c r="R524" s="5">
        <v>241710.11556600724</v>
      </c>
      <c r="S524" s="5">
        <v>242130.72160530632</v>
      </c>
      <c r="T524" s="5">
        <v>242521.96069461544</v>
      </c>
      <c r="U524" s="5">
        <v>242887.18625797017</v>
      </c>
      <c r="V524" s="5">
        <v>243225.6150957731</v>
      </c>
      <c r="W524" s="5">
        <v>243541.2303202826</v>
      </c>
      <c r="X524" s="5">
        <v>243835.4958999838</v>
      </c>
      <c r="Y524" s="5">
        <v>244109.03930992761</v>
      </c>
      <c r="Z524" s="5">
        <v>244363.29443746959</v>
      </c>
      <c r="AA524" s="5">
        <v>244601.77116123581</v>
      </c>
      <c r="AB524" s="5">
        <v>244823.71581400663</v>
      </c>
      <c r="AC524" s="5">
        <v>245024.89304844971</v>
      </c>
      <c r="AD524" s="5">
        <v>245208.14281528644</v>
      </c>
      <c r="AE524" s="5">
        <v>245379.2627325925</v>
      </c>
      <c r="AF524" s="5">
        <v>245541.47069685019</v>
      </c>
      <c r="AG524" s="6"/>
    </row>
    <row r="525" spans="1:33">
      <c r="A525" t="str">
        <f t="shared" si="8"/>
        <v>TENW06000016Births</v>
      </c>
      <c r="B525" t="str">
        <f>VLOOKUP(D525, Lookups!B:D,3,FALSE)</f>
        <v>W06000016</v>
      </c>
      <c r="C525" s="3" t="s">
        <v>175</v>
      </c>
      <c r="D525" s="3" t="s">
        <v>55</v>
      </c>
      <c r="E525" s="3" t="s">
        <v>34</v>
      </c>
      <c r="F525" s="4" t="s">
        <v>32</v>
      </c>
      <c r="G525" s="5">
        <v>1432.9024961538539</v>
      </c>
      <c r="H525" s="5">
        <v>1432.4039934664365</v>
      </c>
      <c r="I525" s="5">
        <v>1437.3281232766392</v>
      </c>
      <c r="J525" s="5">
        <v>1440.3269398105303</v>
      </c>
      <c r="K525" s="5">
        <v>1445.4436326956652</v>
      </c>
      <c r="L525" s="5">
        <v>1452.3116249017435</v>
      </c>
      <c r="M525" s="5">
        <v>1457.9350838491687</v>
      </c>
      <c r="N525" s="5">
        <v>1464.3142812309329</v>
      </c>
      <c r="O525" s="5">
        <v>1465.7240180489121</v>
      </c>
      <c r="P525" s="5">
        <v>1461.6245691712952</v>
      </c>
      <c r="Q525" s="5">
        <v>1455.5251893720654</v>
      </c>
      <c r="R525" s="5">
        <v>1447.4105668523462</v>
      </c>
      <c r="S525" s="5">
        <v>1438.8893389527409</v>
      </c>
      <c r="T525" s="5">
        <v>1432.236280782723</v>
      </c>
      <c r="U525" s="5">
        <v>1427.2074043904793</v>
      </c>
      <c r="V525" s="5">
        <v>1423.2670276570718</v>
      </c>
      <c r="W525" s="5">
        <v>1421.5378905337307</v>
      </c>
      <c r="X525" s="5">
        <v>1420.7997539987277</v>
      </c>
      <c r="Y525" s="5">
        <v>1420.6277661457632</v>
      </c>
      <c r="Z525" s="5">
        <v>1420.8176235750229</v>
      </c>
      <c r="AA525" s="5">
        <v>1421.5323474540262</v>
      </c>
      <c r="AB525" s="5">
        <v>1422.8266278567687</v>
      </c>
      <c r="AC525" s="5">
        <v>1424.775247835797</v>
      </c>
      <c r="AD525" s="5">
        <v>1426.836677072931</v>
      </c>
      <c r="AE525" s="5">
        <v>1428.6363654494512</v>
      </c>
      <c r="AF525" s="5"/>
      <c r="AG525" s="6"/>
    </row>
    <row r="526" spans="1:33">
      <c r="A526" t="str">
        <f t="shared" si="8"/>
        <v>TENW06000016Births</v>
      </c>
      <c r="B526" t="str">
        <f>VLOOKUP(D526, Lookups!B:D,3,FALSE)</f>
        <v>W06000016</v>
      </c>
      <c r="C526" s="3" t="s">
        <v>175</v>
      </c>
      <c r="D526" s="3" t="s">
        <v>55</v>
      </c>
      <c r="E526" s="3" t="s">
        <v>34</v>
      </c>
      <c r="F526" s="4" t="s">
        <v>33</v>
      </c>
      <c r="G526" s="5">
        <v>1364.6691074791986</v>
      </c>
      <c r="H526" s="5">
        <v>1364.194342992892</v>
      </c>
      <c r="I526" s="5">
        <v>1368.8839906494759</v>
      </c>
      <c r="J526" s="5">
        <v>1371.7400065289819</v>
      </c>
      <c r="K526" s="5">
        <v>1376.6130475987998</v>
      </c>
      <c r="L526" s="5">
        <v>1383.1539928614397</v>
      </c>
      <c r="M526" s="5">
        <v>1388.5096682987619</v>
      </c>
      <c r="N526" s="5">
        <v>1394.5850946594342</v>
      </c>
      <c r="O526" s="5">
        <v>1395.9277012152436</v>
      </c>
      <c r="P526" s="5">
        <v>1392.0234640072058</v>
      </c>
      <c r="Q526" s="5">
        <v>1386.2145305946856</v>
      </c>
      <c r="R526" s="5">
        <v>1378.4863183114076</v>
      </c>
      <c r="S526" s="5">
        <v>1370.3708627911651</v>
      </c>
      <c r="T526" s="5">
        <v>1364.0346166200161</v>
      </c>
      <c r="U526" s="5">
        <v>1359.2452103092255</v>
      </c>
      <c r="V526" s="5">
        <v>1355.492470388439</v>
      </c>
      <c r="W526" s="5">
        <v>1353.8456730514581</v>
      </c>
      <c r="X526" s="5">
        <v>1353.1426858425421</v>
      </c>
      <c r="Y526" s="5">
        <v>1352.9788878797133</v>
      </c>
      <c r="Z526" s="5">
        <v>1353.159704487425</v>
      </c>
      <c r="AA526" s="5">
        <v>1353.8403939276845</v>
      </c>
      <c r="AB526" s="5">
        <v>1355.0730419876743</v>
      </c>
      <c r="AC526" s="5">
        <v>1356.9288706255154</v>
      </c>
      <c r="AD526" s="5">
        <v>1358.8921366570301</v>
      </c>
      <c r="AE526" s="5">
        <v>1360.6061256668327</v>
      </c>
      <c r="AF526" s="5"/>
      <c r="AG526" s="6"/>
    </row>
    <row r="527" spans="1:33">
      <c r="A527" t="str">
        <f t="shared" si="8"/>
        <v>TENW06000016Deaths</v>
      </c>
      <c r="B527" t="str">
        <f>VLOOKUP(D527, Lookups!B:D,3,FALSE)</f>
        <v>W06000016</v>
      </c>
      <c r="C527" s="3" t="s">
        <v>175</v>
      </c>
      <c r="D527" s="3" t="s">
        <v>55</v>
      </c>
      <c r="E527" s="3" t="s">
        <v>35</v>
      </c>
      <c r="F527" s="4" t="s">
        <v>31</v>
      </c>
      <c r="G527" s="5">
        <v>2517.065441232337</v>
      </c>
      <c r="H527" s="5">
        <v>2484.2046815265267</v>
      </c>
      <c r="I527" s="5">
        <v>2468.5272118520088</v>
      </c>
      <c r="J527" s="5">
        <v>2452.777895956795</v>
      </c>
      <c r="K527" s="5">
        <v>2444.0873010812666</v>
      </c>
      <c r="L527" s="5">
        <v>2437.7807082075306</v>
      </c>
      <c r="M527" s="5">
        <v>2434.6736885422833</v>
      </c>
      <c r="N527" s="5">
        <v>2435.7916708500807</v>
      </c>
      <c r="O527" s="5">
        <v>2439.5609750547992</v>
      </c>
      <c r="P527" s="5">
        <v>2447.0442391475995</v>
      </c>
      <c r="Q527" s="5">
        <v>2456.338731562555</v>
      </c>
      <c r="R527" s="5">
        <v>2469.6193196973381</v>
      </c>
      <c r="S527" s="5">
        <v>2482.3495862675209</v>
      </c>
      <c r="T527" s="5">
        <v>2495.3738078803967</v>
      </c>
      <c r="U527" s="5">
        <v>2512.3522507292928</v>
      </c>
      <c r="V527" s="5">
        <v>2527.472747368563</v>
      </c>
      <c r="W527" s="5">
        <v>2545.4464577165459</v>
      </c>
      <c r="X527" s="5">
        <v>2564.7275037299623</v>
      </c>
      <c r="Y527" s="5">
        <v>2583.6800003159647</v>
      </c>
      <c r="Z527" s="5">
        <v>2599.8290781288333</v>
      </c>
      <c r="AA527" s="5">
        <v>2617.7565624432696</v>
      </c>
      <c r="AB527" s="5">
        <v>2641.0509092340849</v>
      </c>
      <c r="AC527" s="5">
        <v>2662.7828254570918</v>
      </c>
      <c r="AD527" s="5">
        <v>2678.9373702563325</v>
      </c>
      <c r="AE527" s="5">
        <v>2691.3630006912422</v>
      </c>
      <c r="AF527" s="5"/>
      <c r="AG527" s="6"/>
    </row>
    <row r="528" spans="1:33">
      <c r="A528" t="str">
        <f t="shared" si="8"/>
        <v>TENW06000016Mig_InternalIN</v>
      </c>
      <c r="B528" t="str">
        <f>VLOOKUP(D528, Lookups!B:D,3,FALSE)</f>
        <v>W06000016</v>
      </c>
      <c r="C528" s="3" t="s">
        <v>175</v>
      </c>
      <c r="D528" s="3" t="s">
        <v>55</v>
      </c>
      <c r="E528" s="3" t="s">
        <v>36</v>
      </c>
      <c r="F528" s="4" t="s">
        <v>31</v>
      </c>
      <c r="G528" s="5">
        <v>6238.1084887842626</v>
      </c>
      <c r="H528" s="5">
        <v>6238.1084887842617</v>
      </c>
      <c r="I528" s="5">
        <v>6238.108488784259</v>
      </c>
      <c r="J528" s="5">
        <v>6238.1084887842535</v>
      </c>
      <c r="K528" s="5">
        <v>6238.1084887842571</v>
      </c>
      <c r="L528" s="5">
        <v>6238.1084887842562</v>
      </c>
      <c r="M528" s="5">
        <v>6238.1084887842608</v>
      </c>
      <c r="N528" s="5">
        <v>6238.1084887842599</v>
      </c>
      <c r="O528" s="5">
        <v>6238.1084887842599</v>
      </c>
      <c r="P528" s="5">
        <v>6238.1084887842608</v>
      </c>
      <c r="Q528" s="5">
        <v>6238.1084887842617</v>
      </c>
      <c r="R528" s="5">
        <v>6238.108488784258</v>
      </c>
      <c r="S528" s="5">
        <v>6238.1084887842571</v>
      </c>
      <c r="T528" s="5">
        <v>6238.1084887842608</v>
      </c>
      <c r="U528" s="5">
        <v>6238.1084887842635</v>
      </c>
      <c r="V528" s="5">
        <v>6238.1084887842599</v>
      </c>
      <c r="W528" s="5">
        <v>6238.1084887842562</v>
      </c>
      <c r="X528" s="5">
        <v>6238.1084887842617</v>
      </c>
      <c r="Y528" s="5">
        <v>6238.108488784259</v>
      </c>
      <c r="Z528" s="5">
        <v>6238.108488784259</v>
      </c>
      <c r="AA528" s="5">
        <v>6238.108488784259</v>
      </c>
      <c r="AB528" s="5">
        <v>6238.1084887842617</v>
      </c>
      <c r="AC528" s="5">
        <v>6238.1084887842599</v>
      </c>
      <c r="AD528" s="5">
        <v>6238.1084887842571</v>
      </c>
      <c r="AE528" s="5">
        <v>6238.1084887842608</v>
      </c>
      <c r="AF528" s="5"/>
      <c r="AG528" s="6"/>
    </row>
    <row r="529" spans="1:33">
      <c r="A529" t="str">
        <f t="shared" si="8"/>
        <v>TENW06000016Mig_InternalOut</v>
      </c>
      <c r="B529" t="str">
        <f>VLOOKUP(D529, Lookups!B:D,3,FALSE)</f>
        <v>W06000016</v>
      </c>
      <c r="C529" s="3" t="s">
        <v>175</v>
      </c>
      <c r="D529" s="3" t="s">
        <v>55</v>
      </c>
      <c r="E529" s="3" t="s">
        <v>37</v>
      </c>
      <c r="F529" s="4" t="s">
        <v>31</v>
      </c>
      <c r="G529" s="5">
        <v>6483.5800149517345</v>
      </c>
      <c r="H529" s="5">
        <v>6483.5800149517299</v>
      </c>
      <c r="I529" s="5">
        <v>6483.5800149517318</v>
      </c>
      <c r="J529" s="5">
        <v>6483.5800149517254</v>
      </c>
      <c r="K529" s="5">
        <v>6483.5800149517336</v>
      </c>
      <c r="L529" s="5">
        <v>6483.5800149517254</v>
      </c>
      <c r="M529" s="5">
        <v>6483.580014951729</v>
      </c>
      <c r="N529" s="5">
        <v>6483.5800149517318</v>
      </c>
      <c r="O529" s="5">
        <v>6483.5800149517327</v>
      </c>
      <c r="P529" s="5">
        <v>6483.5800149517336</v>
      </c>
      <c r="Q529" s="5">
        <v>6483.5800149517345</v>
      </c>
      <c r="R529" s="5">
        <v>6483.580014951729</v>
      </c>
      <c r="S529" s="5">
        <v>6483.5800149517327</v>
      </c>
      <c r="T529" s="5">
        <v>6483.5800149517318</v>
      </c>
      <c r="U529" s="5">
        <v>6483.5800149517263</v>
      </c>
      <c r="V529" s="5">
        <v>6483.5800149517327</v>
      </c>
      <c r="W529" s="5">
        <v>6483.580014951729</v>
      </c>
      <c r="X529" s="5">
        <v>6483.5800149517308</v>
      </c>
      <c r="Y529" s="5">
        <v>6483.580014951729</v>
      </c>
      <c r="Z529" s="5">
        <v>6483.5800149517308</v>
      </c>
      <c r="AA529" s="5">
        <v>6483.5800149517345</v>
      </c>
      <c r="AB529" s="5">
        <v>6483.5800149517299</v>
      </c>
      <c r="AC529" s="5">
        <v>6483.5800149517318</v>
      </c>
      <c r="AD529" s="5">
        <v>6483.5800149517281</v>
      </c>
      <c r="AE529" s="5">
        <v>6483.5800149517263</v>
      </c>
      <c r="AF529" s="5"/>
      <c r="AG529" s="6"/>
    </row>
    <row r="530" spans="1:33">
      <c r="A530" t="str">
        <f t="shared" si="8"/>
        <v>TENW06000016Mig_OverseasIn</v>
      </c>
      <c r="B530" t="str">
        <f>VLOOKUP(D530, Lookups!B:D,3,FALSE)</f>
        <v>W06000016</v>
      </c>
      <c r="C530" s="3" t="s">
        <v>175</v>
      </c>
      <c r="D530" s="3" t="s">
        <v>55</v>
      </c>
      <c r="E530" s="3" t="s">
        <v>38</v>
      </c>
      <c r="F530" s="4" t="s">
        <v>31</v>
      </c>
      <c r="G530" s="5">
        <v>859.4</v>
      </c>
      <c r="H530" s="5">
        <v>859.4</v>
      </c>
      <c r="I530" s="5">
        <v>859.4</v>
      </c>
      <c r="J530" s="5">
        <v>859.4</v>
      </c>
      <c r="K530" s="5">
        <v>859.4</v>
      </c>
      <c r="L530" s="5">
        <v>859.4</v>
      </c>
      <c r="M530" s="5">
        <v>859.4</v>
      </c>
      <c r="N530" s="5">
        <v>859.4</v>
      </c>
      <c r="O530" s="5">
        <v>859.4</v>
      </c>
      <c r="P530" s="5">
        <v>859.4</v>
      </c>
      <c r="Q530" s="5">
        <v>859.4</v>
      </c>
      <c r="R530" s="5">
        <v>859.4</v>
      </c>
      <c r="S530" s="5">
        <v>859.4</v>
      </c>
      <c r="T530" s="5">
        <v>859.4</v>
      </c>
      <c r="U530" s="5">
        <v>859.4</v>
      </c>
      <c r="V530" s="5">
        <v>859.4</v>
      </c>
      <c r="W530" s="5">
        <v>859.4</v>
      </c>
      <c r="X530" s="5">
        <v>859.4</v>
      </c>
      <c r="Y530" s="5">
        <v>859.4</v>
      </c>
      <c r="Z530" s="5">
        <v>859.4</v>
      </c>
      <c r="AA530" s="5">
        <v>859.4</v>
      </c>
      <c r="AB530" s="5">
        <v>859.4</v>
      </c>
      <c r="AC530" s="5">
        <v>859.4</v>
      </c>
      <c r="AD530" s="5">
        <v>859.4</v>
      </c>
      <c r="AE530" s="5">
        <v>859.4</v>
      </c>
      <c r="AF530" s="5"/>
      <c r="AG530" s="6"/>
    </row>
    <row r="531" spans="1:33">
      <c r="A531" t="str">
        <f t="shared" si="8"/>
        <v>TENW06000016Mig_OverseasOut</v>
      </c>
      <c r="B531" t="str">
        <f>VLOOKUP(D531, Lookups!B:D,3,FALSE)</f>
        <v>W06000016</v>
      </c>
      <c r="C531" s="3" t="s">
        <v>175</v>
      </c>
      <c r="D531" s="3" t="s">
        <v>55</v>
      </c>
      <c r="E531" s="3" t="s">
        <v>39</v>
      </c>
      <c r="F531" s="4" t="s">
        <v>31</v>
      </c>
      <c r="G531" s="5">
        <v>549.60000000000036</v>
      </c>
      <c r="H531" s="5">
        <v>549.60000000000014</v>
      </c>
      <c r="I531" s="5">
        <v>549.5999999999998</v>
      </c>
      <c r="J531" s="5">
        <v>549.6</v>
      </c>
      <c r="K531" s="5">
        <v>549.60000000000014</v>
      </c>
      <c r="L531" s="5">
        <v>549.60000000000025</v>
      </c>
      <c r="M531" s="5">
        <v>549.6</v>
      </c>
      <c r="N531" s="5">
        <v>549.60000000000048</v>
      </c>
      <c r="O531" s="5">
        <v>549.59999999999991</v>
      </c>
      <c r="P531" s="5">
        <v>549.6</v>
      </c>
      <c r="Q531" s="5">
        <v>549.59999999999968</v>
      </c>
      <c r="R531" s="5">
        <v>549.59999999999968</v>
      </c>
      <c r="S531" s="5">
        <v>549.60000000000025</v>
      </c>
      <c r="T531" s="5">
        <v>549.6</v>
      </c>
      <c r="U531" s="5">
        <v>549.6</v>
      </c>
      <c r="V531" s="5">
        <v>549.60000000000025</v>
      </c>
      <c r="W531" s="5">
        <v>549.60000000000014</v>
      </c>
      <c r="X531" s="5">
        <v>549.5999999999998</v>
      </c>
      <c r="Y531" s="5">
        <v>549.5999999999998</v>
      </c>
      <c r="Z531" s="5">
        <v>549.59999999999945</v>
      </c>
      <c r="AA531" s="5">
        <v>549.60000000000014</v>
      </c>
      <c r="AB531" s="5">
        <v>549.60000000000014</v>
      </c>
      <c r="AC531" s="5">
        <v>549.6</v>
      </c>
      <c r="AD531" s="5">
        <v>549.60000000000014</v>
      </c>
      <c r="AE531" s="5">
        <v>549.59999999999957</v>
      </c>
      <c r="AF531" s="5"/>
      <c r="AG531" s="6"/>
    </row>
    <row r="532" spans="1:33">
      <c r="A532" t="str">
        <f t="shared" si="8"/>
        <v>TENW06000016Constraint</v>
      </c>
      <c r="B532" t="str">
        <f>VLOOKUP(D532, Lookups!B:D,3,FALSE)</f>
        <v>W06000016</v>
      </c>
      <c r="C532" s="3" t="s">
        <v>175</v>
      </c>
      <c r="D532" s="3" t="s">
        <v>55</v>
      </c>
      <c r="E532" s="3" t="s">
        <v>40</v>
      </c>
      <c r="F532" s="4" t="s">
        <v>31</v>
      </c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6"/>
    </row>
    <row r="533" spans="1:33">
      <c r="A533" t="str">
        <f t="shared" si="8"/>
        <v>TENW06000024StartPop</v>
      </c>
      <c r="B533" t="str">
        <f>VLOOKUP(D533, Lookups!B:D,3,FALSE)</f>
        <v>W06000024</v>
      </c>
      <c r="C533" s="3" t="s">
        <v>175</v>
      </c>
      <c r="D533" s="3" t="s">
        <v>56</v>
      </c>
      <c r="E533" s="3" t="s">
        <v>30</v>
      </c>
      <c r="F533" s="4" t="s">
        <v>31</v>
      </c>
      <c r="G533" s="5">
        <v>59065</v>
      </c>
      <c r="H533" s="5">
        <v>59181.499870001899</v>
      </c>
      <c r="I533" s="5">
        <v>59302.519532409773</v>
      </c>
      <c r="J533" s="5">
        <v>59428.60904615093</v>
      </c>
      <c r="K533" s="5">
        <v>59554.873233064776</v>
      </c>
      <c r="L533" s="5">
        <v>59680.517631221053</v>
      </c>
      <c r="M533" s="5">
        <v>59806.681570817978</v>
      </c>
      <c r="N533" s="5">
        <v>59928.083066699495</v>
      </c>
      <c r="O533" s="5">
        <v>60045.753602359815</v>
      </c>
      <c r="P533" s="5">
        <v>60156.965377627668</v>
      </c>
      <c r="Q533" s="5">
        <v>60260.524661044881</v>
      </c>
      <c r="R533" s="5">
        <v>60354.544510828629</v>
      </c>
      <c r="S533" s="5">
        <v>60436.854810940735</v>
      </c>
      <c r="T533" s="5">
        <v>60506.943720685194</v>
      </c>
      <c r="U533" s="5">
        <v>60567.687907684027</v>
      </c>
      <c r="V533" s="5">
        <v>60620.047498333872</v>
      </c>
      <c r="W533" s="5">
        <v>60662.481366182408</v>
      </c>
      <c r="X533" s="5">
        <v>60696.082198438278</v>
      </c>
      <c r="Y533" s="5">
        <v>60720.579815787038</v>
      </c>
      <c r="Z533" s="5">
        <v>60739.034316481913</v>
      </c>
      <c r="AA533" s="5">
        <v>60749.7185040568</v>
      </c>
      <c r="AB533" s="5">
        <v>60751.739409517118</v>
      </c>
      <c r="AC533" s="5">
        <v>60745.712327914196</v>
      </c>
      <c r="AD533" s="5">
        <v>60735.06485980811</v>
      </c>
      <c r="AE533" s="5">
        <v>60719.924126832702</v>
      </c>
      <c r="AF533" s="5">
        <v>60699.286104382823</v>
      </c>
      <c r="AG533" s="6"/>
    </row>
    <row r="534" spans="1:33">
      <c r="A534" t="str">
        <f t="shared" si="8"/>
        <v>TENW06000024Births</v>
      </c>
      <c r="B534" t="str">
        <f>VLOOKUP(D534, Lookups!B:D,3,FALSE)</f>
        <v>W06000024</v>
      </c>
      <c r="C534" s="3" t="s">
        <v>175</v>
      </c>
      <c r="D534" s="3" t="s">
        <v>56</v>
      </c>
      <c r="E534" s="3" t="s">
        <v>34</v>
      </c>
      <c r="F534" s="4" t="s">
        <v>32</v>
      </c>
      <c r="G534" s="5">
        <v>353.47429069543455</v>
      </c>
      <c r="H534" s="5">
        <v>351.96433231354126</v>
      </c>
      <c r="I534" s="5">
        <v>351.9101937984251</v>
      </c>
      <c r="J534" s="5">
        <v>350.72241365233333</v>
      </c>
      <c r="K534" s="5">
        <v>349.79818709815225</v>
      </c>
      <c r="L534" s="5">
        <v>349.1364859371896</v>
      </c>
      <c r="M534" s="5">
        <v>347.31297669035166</v>
      </c>
      <c r="N534" s="5">
        <v>345.75384850355795</v>
      </c>
      <c r="O534" s="5">
        <v>343.20045295085652</v>
      </c>
      <c r="P534" s="5">
        <v>339.41784807215163</v>
      </c>
      <c r="Q534" s="5">
        <v>336.06515329895154</v>
      </c>
      <c r="R534" s="5">
        <v>332.10386717783376</v>
      </c>
      <c r="S534" s="5">
        <v>327.85839985779296</v>
      </c>
      <c r="T534" s="5">
        <v>324.91892992953353</v>
      </c>
      <c r="U534" s="5">
        <v>322.47480474285999</v>
      </c>
      <c r="V534" s="5">
        <v>320.2243317715338</v>
      </c>
      <c r="W534" s="5">
        <v>318.59064019387267</v>
      </c>
      <c r="X534" s="5">
        <v>317.09039569243089</v>
      </c>
      <c r="Y534" s="5">
        <v>315.9410159790404</v>
      </c>
      <c r="Z534" s="5">
        <v>315.03648278292997</v>
      </c>
      <c r="AA534" s="5">
        <v>313.88256369785108</v>
      </c>
      <c r="AB534" s="5">
        <v>312.99264549874374</v>
      </c>
      <c r="AC534" s="5">
        <v>312.90497098493006</v>
      </c>
      <c r="AD534" s="5">
        <v>312.84253936455821</v>
      </c>
      <c r="AE534" s="5">
        <v>312.50880035284803</v>
      </c>
      <c r="AF534" s="5"/>
      <c r="AG534" s="6"/>
    </row>
    <row r="535" spans="1:33">
      <c r="A535" t="str">
        <f t="shared" si="8"/>
        <v>TENW06000024Births</v>
      </c>
      <c r="B535" t="str">
        <f>VLOOKUP(D535, Lookups!B:D,3,FALSE)</f>
        <v>W06000024</v>
      </c>
      <c r="C535" s="3" t="s">
        <v>175</v>
      </c>
      <c r="D535" s="3" t="s">
        <v>56</v>
      </c>
      <c r="E535" s="3" t="s">
        <v>34</v>
      </c>
      <c r="F535" s="4" t="s">
        <v>33</v>
      </c>
      <c r="G535" s="5">
        <v>336.64219728485125</v>
      </c>
      <c r="H535" s="5">
        <v>335.20414161610893</v>
      </c>
      <c r="I535" s="5">
        <v>335.15258112312205</v>
      </c>
      <c r="J535" s="5">
        <v>334.02136188371151</v>
      </c>
      <c r="K535" s="5">
        <v>333.14114607685218</v>
      </c>
      <c r="L535" s="5">
        <v>332.51095446564864</v>
      </c>
      <c r="M535" s="5">
        <v>330.77427891163012</v>
      </c>
      <c r="N535" s="5">
        <v>329.28939485508863</v>
      </c>
      <c r="O535" s="5">
        <v>326.85758945360487</v>
      </c>
      <c r="P535" s="5">
        <v>323.25510844905347</v>
      </c>
      <c r="Q535" s="5">
        <v>320.06206565927948</v>
      </c>
      <c r="R535" s="5">
        <v>316.28941203498493</v>
      </c>
      <c r="S535" s="5">
        <v>312.24610963721307</v>
      </c>
      <c r="T535" s="5">
        <v>309.4466143371302</v>
      </c>
      <c r="U535" s="5">
        <v>307.1188759557553</v>
      </c>
      <c r="V535" s="5">
        <v>304.97556826424852</v>
      </c>
      <c r="W535" s="5">
        <v>303.4196714511944</v>
      </c>
      <c r="X535" s="5">
        <v>301.99086709759848</v>
      </c>
      <c r="Y535" s="5">
        <v>300.89621970055822</v>
      </c>
      <c r="Z535" s="5">
        <v>300.03475947368679</v>
      </c>
      <c r="AA535" s="5">
        <v>298.9357888653135</v>
      </c>
      <c r="AB535" s="5">
        <v>298.08824768385483</v>
      </c>
      <c r="AC535" s="5">
        <v>298.00474814300264</v>
      </c>
      <c r="AD535" s="5">
        <v>297.94528945416653</v>
      </c>
      <c r="AE535" s="5">
        <v>297.62744276155206</v>
      </c>
      <c r="AF535" s="5"/>
      <c r="AG535" s="6"/>
    </row>
    <row r="536" spans="1:33">
      <c r="A536" t="str">
        <f t="shared" si="8"/>
        <v>TENW06000024Deaths</v>
      </c>
      <c r="B536" t="str">
        <f>VLOOKUP(D536, Lookups!B:D,3,FALSE)</f>
        <v>W06000024</v>
      </c>
      <c r="C536" s="3" t="s">
        <v>175</v>
      </c>
      <c r="D536" s="3" t="s">
        <v>56</v>
      </c>
      <c r="E536" s="3" t="s">
        <v>35</v>
      </c>
      <c r="F536" s="4" t="s">
        <v>31</v>
      </c>
      <c r="G536" s="5">
        <v>602.04195843532978</v>
      </c>
      <c r="H536" s="5">
        <v>594.57415197869659</v>
      </c>
      <c r="I536" s="5">
        <v>589.39860163735079</v>
      </c>
      <c r="J536" s="5">
        <v>586.90492907913745</v>
      </c>
      <c r="K536" s="5">
        <v>585.720275475672</v>
      </c>
      <c r="L536" s="5">
        <v>583.90884126287142</v>
      </c>
      <c r="M536" s="5">
        <v>585.11110017739713</v>
      </c>
      <c r="N536" s="5">
        <v>585.79804815523437</v>
      </c>
      <c r="O536" s="5">
        <v>587.27160759353535</v>
      </c>
      <c r="P536" s="5">
        <v>587.53901356093877</v>
      </c>
      <c r="Q536" s="5">
        <v>590.53270963143882</v>
      </c>
      <c r="R536" s="5">
        <v>594.50831955769479</v>
      </c>
      <c r="S536" s="5">
        <v>598.44094020744035</v>
      </c>
      <c r="T536" s="5">
        <v>602.04669772480656</v>
      </c>
      <c r="U536" s="5">
        <v>605.65943050569081</v>
      </c>
      <c r="V536" s="5">
        <v>611.1913726441669</v>
      </c>
      <c r="W536" s="5">
        <v>616.83481984618516</v>
      </c>
      <c r="X536" s="5">
        <v>623.00898589815074</v>
      </c>
      <c r="Y536" s="5">
        <v>626.80807544166373</v>
      </c>
      <c r="Z536" s="5">
        <v>632.81239513869127</v>
      </c>
      <c r="AA536" s="5">
        <v>639.22278755977391</v>
      </c>
      <c r="AB536" s="5">
        <v>645.53331524246551</v>
      </c>
      <c r="AC536" s="5">
        <v>649.9825276909495</v>
      </c>
      <c r="AD536" s="5">
        <v>654.35390225106403</v>
      </c>
      <c r="AE536" s="5">
        <v>659.19960602124354</v>
      </c>
      <c r="AF536" s="5"/>
      <c r="AG536" s="6"/>
    </row>
    <row r="537" spans="1:33">
      <c r="A537" t="str">
        <f t="shared" si="8"/>
        <v>TENW06000024Mig_InternalIN</v>
      </c>
      <c r="B537" t="str">
        <f>VLOOKUP(D537, Lookups!B:D,3,FALSE)</f>
        <v>W06000024</v>
      </c>
      <c r="C537" s="3" t="s">
        <v>175</v>
      </c>
      <c r="D537" s="3" t="s">
        <v>56</v>
      </c>
      <c r="E537" s="3" t="s">
        <v>36</v>
      </c>
      <c r="F537" s="4" t="s">
        <v>31</v>
      </c>
      <c r="G537" s="5">
        <v>1388.3899630615003</v>
      </c>
      <c r="H537" s="5">
        <v>1388.3899630614999</v>
      </c>
      <c r="I537" s="5">
        <v>1388.3899630615001</v>
      </c>
      <c r="J537" s="5">
        <v>1388.3899630615001</v>
      </c>
      <c r="K537" s="5">
        <v>1388.3899630614997</v>
      </c>
      <c r="L537" s="5">
        <v>1388.3899630615006</v>
      </c>
      <c r="M537" s="5">
        <v>1388.3899630614992</v>
      </c>
      <c r="N537" s="5">
        <v>1388.3899630614999</v>
      </c>
      <c r="O537" s="5">
        <v>1388.3899630614997</v>
      </c>
      <c r="P537" s="5">
        <v>1388.3899630614997</v>
      </c>
      <c r="Q537" s="5">
        <v>1388.3899630615001</v>
      </c>
      <c r="R537" s="5">
        <v>1388.389963061501</v>
      </c>
      <c r="S537" s="5">
        <v>1388.389963061499</v>
      </c>
      <c r="T537" s="5">
        <v>1388.3899630614992</v>
      </c>
      <c r="U537" s="5">
        <v>1388.3899630615006</v>
      </c>
      <c r="V537" s="5">
        <v>1388.389963061499</v>
      </c>
      <c r="W537" s="5">
        <v>1388.3899630615003</v>
      </c>
      <c r="X537" s="5">
        <v>1388.3899630615006</v>
      </c>
      <c r="Y537" s="5">
        <v>1388.3899630615001</v>
      </c>
      <c r="Z537" s="5">
        <v>1388.3899630614994</v>
      </c>
      <c r="AA537" s="5">
        <v>1388.3899630615008</v>
      </c>
      <c r="AB537" s="5">
        <v>1388.3899630614992</v>
      </c>
      <c r="AC537" s="5">
        <v>1388.3899630615001</v>
      </c>
      <c r="AD537" s="5">
        <v>1388.3899630614999</v>
      </c>
      <c r="AE537" s="5">
        <v>1388.3899630615003</v>
      </c>
      <c r="AF537" s="5"/>
      <c r="AG537" s="6"/>
    </row>
    <row r="538" spans="1:33">
      <c r="A538" t="str">
        <f t="shared" si="8"/>
        <v>TENW06000024Mig_InternalOut</v>
      </c>
      <c r="B538" t="str">
        <f>VLOOKUP(D538, Lookups!B:D,3,FALSE)</f>
        <v>W06000024</v>
      </c>
      <c r="C538" s="3" t="s">
        <v>175</v>
      </c>
      <c r="D538" s="3" t="s">
        <v>56</v>
      </c>
      <c r="E538" s="3" t="s">
        <v>37</v>
      </c>
      <c r="F538" s="4" t="s">
        <v>31</v>
      </c>
      <c r="G538" s="5">
        <v>1473.8646226045601</v>
      </c>
      <c r="H538" s="5">
        <v>1473.8646226045598</v>
      </c>
      <c r="I538" s="5">
        <v>1473.8646226045587</v>
      </c>
      <c r="J538" s="5">
        <v>1473.8646226045603</v>
      </c>
      <c r="K538" s="5">
        <v>1473.8646226045596</v>
      </c>
      <c r="L538" s="5">
        <v>1473.8646226045598</v>
      </c>
      <c r="M538" s="5">
        <v>1473.864622604561</v>
      </c>
      <c r="N538" s="5">
        <v>1473.8646226045596</v>
      </c>
      <c r="O538" s="5">
        <v>1473.8646226045601</v>
      </c>
      <c r="P538" s="5">
        <v>1473.8646226045601</v>
      </c>
      <c r="Q538" s="5">
        <v>1473.8646226045603</v>
      </c>
      <c r="R538" s="5">
        <v>1473.8646226045605</v>
      </c>
      <c r="S538" s="5">
        <v>1473.864622604561</v>
      </c>
      <c r="T538" s="5">
        <v>1473.8646226045598</v>
      </c>
      <c r="U538" s="5">
        <v>1473.8646226045601</v>
      </c>
      <c r="V538" s="5">
        <v>1473.8646226045605</v>
      </c>
      <c r="W538" s="5">
        <v>1473.8646226045605</v>
      </c>
      <c r="X538" s="5">
        <v>1473.8646226045605</v>
      </c>
      <c r="Y538" s="5">
        <v>1473.8646226045601</v>
      </c>
      <c r="Z538" s="5">
        <v>1473.8646226045605</v>
      </c>
      <c r="AA538" s="5">
        <v>1473.8646226045607</v>
      </c>
      <c r="AB538" s="5">
        <v>1473.8646226045596</v>
      </c>
      <c r="AC538" s="5">
        <v>1473.8646226045601</v>
      </c>
      <c r="AD538" s="5">
        <v>1473.8646226045598</v>
      </c>
      <c r="AE538" s="5">
        <v>1473.8646226045596</v>
      </c>
      <c r="AF538" s="5"/>
      <c r="AG538" s="6"/>
    </row>
    <row r="539" spans="1:33">
      <c r="A539" t="str">
        <f t="shared" si="8"/>
        <v>TENW06000024Mig_OverseasIn</v>
      </c>
      <c r="B539" t="str">
        <f>VLOOKUP(D539, Lookups!B:D,3,FALSE)</f>
        <v>W06000024</v>
      </c>
      <c r="C539" s="3" t="s">
        <v>175</v>
      </c>
      <c r="D539" s="3" t="s">
        <v>56</v>
      </c>
      <c r="E539" s="3" t="s">
        <v>38</v>
      </c>
      <c r="F539" s="4" t="s">
        <v>31</v>
      </c>
      <c r="G539" s="5">
        <v>192.7999999999999</v>
      </c>
      <c r="H539" s="5">
        <v>192.7999999999999</v>
      </c>
      <c r="I539" s="5">
        <v>192.7999999999999</v>
      </c>
      <c r="J539" s="5">
        <v>192.7999999999999</v>
      </c>
      <c r="K539" s="5">
        <v>192.7999999999999</v>
      </c>
      <c r="L539" s="5">
        <v>192.7999999999999</v>
      </c>
      <c r="M539" s="5">
        <v>192.7999999999999</v>
      </c>
      <c r="N539" s="5">
        <v>192.7999999999999</v>
      </c>
      <c r="O539" s="5">
        <v>192.7999999999999</v>
      </c>
      <c r="P539" s="5">
        <v>192.7999999999999</v>
      </c>
      <c r="Q539" s="5">
        <v>192.7999999999999</v>
      </c>
      <c r="R539" s="5">
        <v>192.7999999999999</v>
      </c>
      <c r="S539" s="5">
        <v>192.7999999999999</v>
      </c>
      <c r="T539" s="5">
        <v>192.7999999999999</v>
      </c>
      <c r="U539" s="5">
        <v>192.7999999999999</v>
      </c>
      <c r="V539" s="5">
        <v>192.7999999999999</v>
      </c>
      <c r="W539" s="5">
        <v>192.7999999999999</v>
      </c>
      <c r="X539" s="5">
        <v>192.7999999999999</v>
      </c>
      <c r="Y539" s="5">
        <v>192.7999999999999</v>
      </c>
      <c r="Z539" s="5">
        <v>192.7999999999999</v>
      </c>
      <c r="AA539" s="5">
        <v>192.7999999999999</v>
      </c>
      <c r="AB539" s="5">
        <v>192.7999999999999</v>
      </c>
      <c r="AC539" s="5">
        <v>192.7999999999999</v>
      </c>
      <c r="AD539" s="5">
        <v>192.7999999999999</v>
      </c>
      <c r="AE539" s="5">
        <v>192.7999999999999</v>
      </c>
      <c r="AF539" s="5"/>
      <c r="AG539" s="6"/>
    </row>
    <row r="540" spans="1:33">
      <c r="A540" t="str">
        <f t="shared" si="8"/>
        <v>TENW06000024Mig_OverseasOut</v>
      </c>
      <c r="B540" t="str">
        <f>VLOOKUP(D540, Lookups!B:D,3,FALSE)</f>
        <v>W06000024</v>
      </c>
      <c r="C540" s="3" t="s">
        <v>175</v>
      </c>
      <c r="D540" s="3" t="s">
        <v>56</v>
      </c>
      <c r="E540" s="3" t="s">
        <v>39</v>
      </c>
      <c r="F540" s="4" t="s">
        <v>31</v>
      </c>
      <c r="G540" s="5">
        <v>78.900000000000048</v>
      </c>
      <c r="H540" s="5">
        <v>78.899999999999991</v>
      </c>
      <c r="I540" s="5">
        <v>78.900000000000048</v>
      </c>
      <c r="J540" s="5">
        <v>78.899999999999991</v>
      </c>
      <c r="K540" s="5">
        <v>78.899999999999991</v>
      </c>
      <c r="L540" s="5">
        <v>78.899999999999991</v>
      </c>
      <c r="M540" s="5">
        <v>78.899999999999977</v>
      </c>
      <c r="N540" s="5">
        <v>78.900000000000034</v>
      </c>
      <c r="O540" s="5">
        <v>78.899999999999963</v>
      </c>
      <c r="P540" s="5">
        <v>78.899999999999991</v>
      </c>
      <c r="Q540" s="5">
        <v>78.90000000000002</v>
      </c>
      <c r="R540" s="5">
        <v>78.900000000000048</v>
      </c>
      <c r="S540" s="5">
        <v>78.899999999999963</v>
      </c>
      <c r="T540" s="5">
        <v>78.90000000000002</v>
      </c>
      <c r="U540" s="5">
        <v>78.900000000000034</v>
      </c>
      <c r="V540" s="5">
        <v>78.899999999999977</v>
      </c>
      <c r="W540" s="5">
        <v>78.899999999999991</v>
      </c>
      <c r="X540" s="5">
        <v>78.899999999999991</v>
      </c>
      <c r="Y540" s="5">
        <v>78.90000000000002</v>
      </c>
      <c r="Z540" s="5">
        <v>78.899999999999949</v>
      </c>
      <c r="AA540" s="5">
        <v>78.900000000000006</v>
      </c>
      <c r="AB540" s="5">
        <v>78.900000000000048</v>
      </c>
      <c r="AC540" s="5">
        <v>78.899999999999991</v>
      </c>
      <c r="AD540" s="5">
        <v>78.899999999999963</v>
      </c>
      <c r="AE540" s="5">
        <v>78.900000000000006</v>
      </c>
      <c r="AF540" s="5"/>
      <c r="AG540" s="6"/>
    </row>
    <row r="541" spans="1:33">
      <c r="A541" t="str">
        <f t="shared" si="8"/>
        <v>TENW06000024Constraint</v>
      </c>
      <c r="B541" t="str">
        <f>VLOOKUP(D541, Lookups!B:D,3,FALSE)</f>
        <v>W06000024</v>
      </c>
      <c r="C541" s="3" t="s">
        <v>175</v>
      </c>
      <c r="D541" s="3" t="s">
        <v>56</v>
      </c>
      <c r="E541" s="3" t="s">
        <v>40</v>
      </c>
      <c r="F541" s="4" t="s">
        <v>31</v>
      </c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6"/>
    </row>
    <row r="542" spans="1:33">
      <c r="A542" t="str">
        <f t="shared" si="8"/>
        <v>TENW06000018StartPop</v>
      </c>
      <c r="B542" t="str">
        <f>VLOOKUP(D542, Lookups!B:D,3,FALSE)</f>
        <v>W06000018</v>
      </c>
      <c r="C542" s="3" t="s">
        <v>175</v>
      </c>
      <c r="D542" s="3" t="s">
        <v>57</v>
      </c>
      <c r="E542" s="3" t="s">
        <v>30</v>
      </c>
      <c r="F542" s="4" t="s">
        <v>31</v>
      </c>
      <c r="G542" s="5">
        <v>179941</v>
      </c>
      <c r="H542" s="5">
        <v>180298.20690843894</v>
      </c>
      <c r="I542" s="5">
        <v>180666.407403405</v>
      </c>
      <c r="J542" s="5">
        <v>181033.82792113913</v>
      </c>
      <c r="K542" s="5">
        <v>181401.17626952674</v>
      </c>
      <c r="L542" s="5">
        <v>181766.99008299172</v>
      </c>
      <c r="M542" s="5">
        <v>182125.59128477771</v>
      </c>
      <c r="N542" s="5">
        <v>182477.7444820427</v>
      </c>
      <c r="O542" s="5">
        <v>182821.70809252324</v>
      </c>
      <c r="P542" s="5">
        <v>183152.69864989468</v>
      </c>
      <c r="Q542" s="5">
        <v>183457.29588417138</v>
      </c>
      <c r="R542" s="5">
        <v>183732.32383324896</v>
      </c>
      <c r="S542" s="5">
        <v>183974.32833064144</v>
      </c>
      <c r="T542" s="5">
        <v>184184.45357582567</v>
      </c>
      <c r="U542" s="5">
        <v>184362.24538341185</v>
      </c>
      <c r="V542" s="5">
        <v>184506.80561104676</v>
      </c>
      <c r="W542" s="5">
        <v>184617.52806816742</v>
      </c>
      <c r="X542" s="5">
        <v>184699.27422082156</v>
      </c>
      <c r="Y542" s="5">
        <v>184753.99162743354</v>
      </c>
      <c r="Z542" s="5">
        <v>184782.61934712972</v>
      </c>
      <c r="AA542" s="5">
        <v>184784.76094597543</v>
      </c>
      <c r="AB542" s="5">
        <v>184761.61182556397</v>
      </c>
      <c r="AC542" s="5">
        <v>184713.12204809027</v>
      </c>
      <c r="AD542" s="5">
        <v>184643.13022793934</v>
      </c>
      <c r="AE542" s="5">
        <v>184555.40139580923</v>
      </c>
      <c r="AF542" s="5">
        <v>184452.98204337459</v>
      </c>
      <c r="AG542" s="6"/>
    </row>
    <row r="543" spans="1:33">
      <c r="A543" t="str">
        <f t="shared" si="8"/>
        <v>TENW06000018Births</v>
      </c>
      <c r="B543" t="str">
        <f>VLOOKUP(D543, Lookups!B:D,3,FALSE)</f>
        <v>W06000018</v>
      </c>
      <c r="C543" s="3" t="s">
        <v>175</v>
      </c>
      <c r="D543" s="3" t="s">
        <v>57</v>
      </c>
      <c r="E543" s="3" t="s">
        <v>34</v>
      </c>
      <c r="F543" s="4" t="s">
        <v>32</v>
      </c>
      <c r="G543" s="5">
        <v>1078.45323975367</v>
      </c>
      <c r="H543" s="5">
        <v>1075.7987006746469</v>
      </c>
      <c r="I543" s="5">
        <v>1075.6774561218717</v>
      </c>
      <c r="J543" s="5">
        <v>1075.624511198127</v>
      </c>
      <c r="K543" s="5">
        <v>1077.0991917302426</v>
      </c>
      <c r="L543" s="5">
        <v>1078.3092411749622</v>
      </c>
      <c r="M543" s="5">
        <v>1078.979598654892</v>
      </c>
      <c r="N543" s="5">
        <v>1080.3965096504799</v>
      </c>
      <c r="O543" s="5">
        <v>1078.4308357295565</v>
      </c>
      <c r="P543" s="5">
        <v>1072.8579657675905</v>
      </c>
      <c r="Q543" s="5">
        <v>1065.4303533225514</v>
      </c>
      <c r="R543" s="5">
        <v>1057.1524493262941</v>
      </c>
      <c r="S543" s="5">
        <v>1049.32072940527</v>
      </c>
      <c r="T543" s="5">
        <v>1042.1025415786307</v>
      </c>
      <c r="U543" s="5">
        <v>1035.5290453208495</v>
      </c>
      <c r="V543" s="5">
        <v>1029.6133617099167</v>
      </c>
      <c r="W543" s="5">
        <v>1024.8908999219618</v>
      </c>
      <c r="X543" s="5">
        <v>1021.2536828558442</v>
      </c>
      <c r="Y543" s="5">
        <v>1018.1346167912664</v>
      </c>
      <c r="Z543" s="5">
        <v>1015.0471229789819</v>
      </c>
      <c r="AA543" s="5">
        <v>1012.3224019079952</v>
      </c>
      <c r="AB543" s="5">
        <v>1010.0850203488346</v>
      </c>
      <c r="AC543" s="5">
        <v>1008.7309270534454</v>
      </c>
      <c r="AD543" s="5">
        <v>1007.842929973014</v>
      </c>
      <c r="AE543" s="5">
        <v>1007.0279175635069</v>
      </c>
      <c r="AF543" s="5"/>
      <c r="AG543" s="6"/>
    </row>
    <row r="544" spans="1:33">
      <c r="A544" t="str">
        <f t="shared" si="8"/>
        <v>TENW06000018Births</v>
      </c>
      <c r="B544" t="str">
        <f>VLOOKUP(D544, Lookups!B:D,3,FALSE)</f>
        <v>W06000018</v>
      </c>
      <c r="C544" s="3" t="s">
        <v>175</v>
      </c>
      <c r="D544" s="3" t="s">
        <v>57</v>
      </c>
      <c r="E544" s="3" t="s">
        <v>34</v>
      </c>
      <c r="F544" s="4" t="s">
        <v>33</v>
      </c>
      <c r="G544" s="5">
        <v>1027.0983713846974</v>
      </c>
      <c r="H544" s="5">
        <v>1024.5702388108045</v>
      </c>
      <c r="I544" s="5">
        <v>1024.4547678027864</v>
      </c>
      <c r="J544" s="5">
        <v>1024.4043440635396</v>
      </c>
      <c r="K544" s="5">
        <v>1025.8088017785485</v>
      </c>
      <c r="L544" s="5">
        <v>1026.9612298747825</v>
      </c>
      <c r="M544" s="5">
        <v>1027.5996655996719</v>
      </c>
      <c r="N544" s="5">
        <v>1028.9491047059032</v>
      </c>
      <c r="O544" s="5">
        <v>1027.0770342178821</v>
      </c>
      <c r="P544" s="5">
        <v>1021.769538768954</v>
      </c>
      <c r="Q544" s="5">
        <v>1014.6956218253517</v>
      </c>
      <c r="R544" s="5">
        <v>1006.8119033667039</v>
      </c>
      <c r="S544" s="5">
        <v>999.35312214234386</v>
      </c>
      <c r="T544" s="5">
        <v>992.478657225549</v>
      </c>
      <c r="U544" s="5">
        <v>986.21818430767598</v>
      </c>
      <c r="V544" s="5">
        <v>980.58419965405824</v>
      </c>
      <c r="W544" s="5">
        <v>976.08661678950807</v>
      </c>
      <c r="X544" s="5">
        <v>972.62260037481826</v>
      </c>
      <c r="Y544" s="5">
        <v>969.65206112742283</v>
      </c>
      <c r="Z544" s="5">
        <v>966.71159069313489</v>
      </c>
      <c r="AA544" s="5">
        <v>964.11661812378429</v>
      </c>
      <c r="AB544" s="5">
        <v>961.98577844444412</v>
      </c>
      <c r="AC544" s="5">
        <v>960.69616572213931</v>
      </c>
      <c r="AD544" s="5">
        <v>959.85045417760011</v>
      </c>
      <c r="AE544" s="5">
        <v>959.07425184670046</v>
      </c>
      <c r="AF544" s="5"/>
      <c r="AG544" s="6"/>
    </row>
    <row r="545" spans="1:33">
      <c r="A545" t="str">
        <f t="shared" si="8"/>
        <v>TENW06000018Deaths</v>
      </c>
      <c r="B545" t="str">
        <f>VLOOKUP(D545, Lookups!B:D,3,FALSE)</f>
        <v>W06000018</v>
      </c>
      <c r="C545" s="3" t="s">
        <v>175</v>
      </c>
      <c r="D545" s="3" t="s">
        <v>57</v>
      </c>
      <c r="E545" s="3" t="s">
        <v>35</v>
      </c>
      <c r="F545" s="4" t="s">
        <v>31</v>
      </c>
      <c r="G545" s="5">
        <v>1729.9395245370406</v>
      </c>
      <c r="H545" s="5">
        <v>1713.7632663566715</v>
      </c>
      <c r="I545" s="5">
        <v>1714.3065280280291</v>
      </c>
      <c r="J545" s="5">
        <v>1714.2753287114022</v>
      </c>
      <c r="K545" s="5">
        <v>1718.6890018813569</v>
      </c>
      <c r="L545" s="5">
        <v>1728.2640911010913</v>
      </c>
      <c r="M545" s="5">
        <v>1736.0208888270915</v>
      </c>
      <c r="N545" s="5">
        <v>1746.9768257131793</v>
      </c>
      <c r="O545" s="5">
        <v>1756.1121344136593</v>
      </c>
      <c r="P545" s="5">
        <v>1771.6250920971031</v>
      </c>
      <c r="Q545" s="5">
        <v>1786.6928479077876</v>
      </c>
      <c r="R545" s="5">
        <v>1803.5546771379538</v>
      </c>
      <c r="S545" s="5">
        <v>1820.1434282008513</v>
      </c>
      <c r="T545" s="5">
        <v>1838.3842130554494</v>
      </c>
      <c r="U545" s="5">
        <v>1858.7818238309574</v>
      </c>
      <c r="V545" s="5">
        <v>1881.0699260806741</v>
      </c>
      <c r="W545" s="5">
        <v>1900.8261858948254</v>
      </c>
      <c r="X545" s="5">
        <v>1920.7536984562876</v>
      </c>
      <c r="Y545" s="5">
        <v>1940.7537800600726</v>
      </c>
      <c r="Z545" s="5">
        <v>1961.211936663698</v>
      </c>
      <c r="AA545" s="5">
        <v>1981.1829622806495</v>
      </c>
      <c r="AB545" s="5">
        <v>2002.155398104401</v>
      </c>
      <c r="AC545" s="5">
        <v>2021.0137347639779</v>
      </c>
      <c r="AD545" s="5">
        <v>2037.0170381181681</v>
      </c>
      <c r="AE545" s="5">
        <v>2050.1163436822699</v>
      </c>
      <c r="AF545" s="5"/>
      <c r="AG545" s="6"/>
    </row>
    <row r="546" spans="1:33">
      <c r="A546" t="str">
        <f t="shared" si="8"/>
        <v>TENW06000018Mig_InternalIN</v>
      </c>
      <c r="B546" t="str">
        <f>VLOOKUP(D546, Lookups!B:D,3,FALSE)</f>
        <v>W06000018</v>
      </c>
      <c r="C546" s="3" t="s">
        <v>175</v>
      </c>
      <c r="D546" s="3" t="s">
        <v>57</v>
      </c>
      <c r="E546" s="3" t="s">
        <v>36</v>
      </c>
      <c r="F546" s="4" t="s">
        <v>31</v>
      </c>
      <c r="G546" s="5">
        <v>4367.3931527466211</v>
      </c>
      <c r="H546" s="5">
        <v>4367.3931527466211</v>
      </c>
      <c r="I546" s="5">
        <v>4367.3931527466229</v>
      </c>
      <c r="J546" s="5">
        <v>4367.3931527466184</v>
      </c>
      <c r="K546" s="5">
        <v>4367.3931527466202</v>
      </c>
      <c r="L546" s="5">
        <v>4367.3931527466184</v>
      </c>
      <c r="M546" s="5">
        <v>4367.3931527466184</v>
      </c>
      <c r="N546" s="5">
        <v>4367.3931527466193</v>
      </c>
      <c r="O546" s="5">
        <v>4367.3931527466193</v>
      </c>
      <c r="P546" s="5">
        <v>4367.3931527466184</v>
      </c>
      <c r="Q546" s="5">
        <v>4367.3931527466193</v>
      </c>
      <c r="R546" s="5">
        <v>4367.393152746622</v>
      </c>
      <c r="S546" s="5">
        <v>4367.3931527466211</v>
      </c>
      <c r="T546" s="5">
        <v>4367.3931527466202</v>
      </c>
      <c r="U546" s="5">
        <v>4367.3931527466202</v>
      </c>
      <c r="V546" s="5">
        <v>4367.3931527466229</v>
      </c>
      <c r="W546" s="5">
        <v>4367.3931527466239</v>
      </c>
      <c r="X546" s="5">
        <v>4367.3931527466211</v>
      </c>
      <c r="Y546" s="5">
        <v>4367.3931527466211</v>
      </c>
      <c r="Z546" s="5">
        <v>4367.3931527466202</v>
      </c>
      <c r="AA546" s="5">
        <v>4367.3931527466175</v>
      </c>
      <c r="AB546" s="5">
        <v>4367.3931527466184</v>
      </c>
      <c r="AC546" s="5">
        <v>4367.3931527466193</v>
      </c>
      <c r="AD546" s="5">
        <v>4367.3931527466202</v>
      </c>
      <c r="AE546" s="5">
        <v>4367.3931527466193</v>
      </c>
      <c r="AF546" s="5"/>
      <c r="AG546" s="6"/>
    </row>
    <row r="547" spans="1:33">
      <c r="A547" t="str">
        <f t="shared" si="8"/>
        <v>TENW06000018Mig_InternalOut</v>
      </c>
      <c r="B547" t="str">
        <f>VLOOKUP(D547, Lookups!B:D,3,FALSE)</f>
        <v>W06000018</v>
      </c>
      <c r="C547" s="3" t="s">
        <v>175</v>
      </c>
      <c r="D547" s="3" t="s">
        <v>57</v>
      </c>
      <c r="E547" s="3" t="s">
        <v>37</v>
      </c>
      <c r="F547" s="4" t="s">
        <v>31</v>
      </c>
      <c r="G547" s="5">
        <v>4350.2983309091769</v>
      </c>
      <c r="H547" s="5">
        <v>4350.2983309091805</v>
      </c>
      <c r="I547" s="5">
        <v>4350.2983309091796</v>
      </c>
      <c r="J547" s="5">
        <v>4350.2983309091815</v>
      </c>
      <c r="K547" s="5">
        <v>4350.2983309091815</v>
      </c>
      <c r="L547" s="5">
        <v>4350.2983309091833</v>
      </c>
      <c r="M547" s="5">
        <v>4350.2983309091815</v>
      </c>
      <c r="N547" s="5">
        <v>4350.2983309091805</v>
      </c>
      <c r="O547" s="5">
        <v>4350.2983309091815</v>
      </c>
      <c r="P547" s="5">
        <v>4350.2983309091787</v>
      </c>
      <c r="Q547" s="5">
        <v>4350.2983309091796</v>
      </c>
      <c r="R547" s="5">
        <v>4350.2983309091833</v>
      </c>
      <c r="S547" s="5">
        <v>4350.2983309091796</v>
      </c>
      <c r="T547" s="5">
        <v>4350.2983309091796</v>
      </c>
      <c r="U547" s="5">
        <v>4350.2983309091769</v>
      </c>
      <c r="V547" s="5">
        <v>4350.2983309091805</v>
      </c>
      <c r="W547" s="5">
        <v>4350.2983309091824</v>
      </c>
      <c r="X547" s="5">
        <v>4350.2983309091787</v>
      </c>
      <c r="Y547" s="5">
        <v>4350.2983309091787</v>
      </c>
      <c r="Z547" s="5">
        <v>4350.2983309091778</v>
      </c>
      <c r="AA547" s="5">
        <v>4350.298330909176</v>
      </c>
      <c r="AB547" s="5">
        <v>4350.2983309091796</v>
      </c>
      <c r="AC547" s="5">
        <v>4350.2983309091778</v>
      </c>
      <c r="AD547" s="5">
        <v>4350.2983309091824</v>
      </c>
      <c r="AE547" s="5">
        <v>4350.2983309091778</v>
      </c>
      <c r="AF547" s="5"/>
      <c r="AG547" s="6"/>
    </row>
    <row r="548" spans="1:33">
      <c r="A548" t="str">
        <f t="shared" si="8"/>
        <v>TENW06000018Mig_OverseasIn</v>
      </c>
      <c r="B548" t="str">
        <f>VLOOKUP(D548, Lookups!B:D,3,FALSE)</f>
        <v>W06000018</v>
      </c>
      <c r="C548" s="3" t="s">
        <v>175</v>
      </c>
      <c r="D548" s="3" t="s">
        <v>57</v>
      </c>
      <c r="E548" s="3" t="s">
        <v>38</v>
      </c>
      <c r="F548" s="4" t="s">
        <v>31</v>
      </c>
      <c r="G548" s="5">
        <v>159.2999999999999</v>
      </c>
      <c r="H548" s="5">
        <v>159.2999999999999</v>
      </c>
      <c r="I548" s="5">
        <v>159.2999999999999</v>
      </c>
      <c r="J548" s="5">
        <v>159.2999999999999</v>
      </c>
      <c r="K548" s="5">
        <v>159.2999999999999</v>
      </c>
      <c r="L548" s="5">
        <v>159.2999999999999</v>
      </c>
      <c r="M548" s="5">
        <v>159.2999999999999</v>
      </c>
      <c r="N548" s="5">
        <v>159.2999999999999</v>
      </c>
      <c r="O548" s="5">
        <v>159.2999999999999</v>
      </c>
      <c r="P548" s="5">
        <v>159.2999999999999</v>
      </c>
      <c r="Q548" s="5">
        <v>159.2999999999999</v>
      </c>
      <c r="R548" s="5">
        <v>159.2999999999999</v>
      </c>
      <c r="S548" s="5">
        <v>159.2999999999999</v>
      </c>
      <c r="T548" s="5">
        <v>159.2999999999999</v>
      </c>
      <c r="U548" s="5">
        <v>159.2999999999999</v>
      </c>
      <c r="V548" s="5">
        <v>159.2999999999999</v>
      </c>
      <c r="W548" s="5">
        <v>159.2999999999999</v>
      </c>
      <c r="X548" s="5">
        <v>159.2999999999999</v>
      </c>
      <c r="Y548" s="5">
        <v>159.2999999999999</v>
      </c>
      <c r="Z548" s="5">
        <v>159.2999999999999</v>
      </c>
      <c r="AA548" s="5">
        <v>159.2999999999999</v>
      </c>
      <c r="AB548" s="5">
        <v>159.2999999999999</v>
      </c>
      <c r="AC548" s="5">
        <v>159.2999999999999</v>
      </c>
      <c r="AD548" s="5">
        <v>159.2999999999999</v>
      </c>
      <c r="AE548" s="5">
        <v>159.2999999999999</v>
      </c>
      <c r="AF548" s="5"/>
      <c r="AG548" s="6"/>
    </row>
    <row r="549" spans="1:33">
      <c r="A549" t="str">
        <f t="shared" si="8"/>
        <v>TENW06000018Mig_OverseasOut</v>
      </c>
      <c r="B549" t="str">
        <f>VLOOKUP(D549, Lookups!B:D,3,FALSE)</f>
        <v>W06000018</v>
      </c>
      <c r="C549" s="3" t="s">
        <v>175</v>
      </c>
      <c r="D549" s="3" t="s">
        <v>57</v>
      </c>
      <c r="E549" s="3" t="s">
        <v>39</v>
      </c>
      <c r="F549" s="4" t="s">
        <v>31</v>
      </c>
      <c r="G549" s="5">
        <v>194.7999999999999</v>
      </c>
      <c r="H549" s="5">
        <v>194.80000000000007</v>
      </c>
      <c r="I549" s="5">
        <v>194.79999999999998</v>
      </c>
      <c r="J549" s="5">
        <v>194.8000000000001</v>
      </c>
      <c r="K549" s="5">
        <v>194.79999999999998</v>
      </c>
      <c r="L549" s="5">
        <v>194.80000000000007</v>
      </c>
      <c r="M549" s="5">
        <v>194.80000000000007</v>
      </c>
      <c r="N549" s="5">
        <v>194.8</v>
      </c>
      <c r="O549" s="5">
        <v>194.80000000000013</v>
      </c>
      <c r="P549" s="5">
        <v>194.8</v>
      </c>
      <c r="Q549" s="5">
        <v>194.80000000000007</v>
      </c>
      <c r="R549" s="5">
        <v>194.7999999999999</v>
      </c>
      <c r="S549" s="5">
        <v>194.79999999999995</v>
      </c>
      <c r="T549" s="5">
        <v>194.80000000000007</v>
      </c>
      <c r="U549" s="5">
        <v>194.8000000000001</v>
      </c>
      <c r="V549" s="5">
        <v>194.79999999999995</v>
      </c>
      <c r="W549" s="5">
        <v>194.79999999999998</v>
      </c>
      <c r="X549" s="5">
        <v>194.79999999999998</v>
      </c>
      <c r="Y549" s="5">
        <v>194.79999999999998</v>
      </c>
      <c r="Z549" s="5">
        <v>194.8000000000001</v>
      </c>
      <c r="AA549" s="5">
        <v>194.8000000000001</v>
      </c>
      <c r="AB549" s="5">
        <v>194.80000000000004</v>
      </c>
      <c r="AC549" s="5">
        <v>194.80000000000007</v>
      </c>
      <c r="AD549" s="5">
        <v>194.7999999999999</v>
      </c>
      <c r="AE549" s="5">
        <v>194.80000000000007</v>
      </c>
      <c r="AF549" s="5"/>
      <c r="AG549" s="6"/>
    </row>
    <row r="550" spans="1:33">
      <c r="A550" t="str">
        <f t="shared" si="8"/>
        <v>TENW06000018Constraint</v>
      </c>
      <c r="B550" t="str">
        <f>VLOOKUP(D550, Lookups!B:D,3,FALSE)</f>
        <v>W06000018</v>
      </c>
      <c r="C550" s="3" t="s">
        <v>175</v>
      </c>
      <c r="D550" s="3" t="s">
        <v>57</v>
      </c>
      <c r="E550" s="3" t="s">
        <v>40</v>
      </c>
      <c r="F550" s="4" t="s">
        <v>31</v>
      </c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6"/>
    </row>
    <row r="551" spans="1:33">
      <c r="A551" t="str">
        <f t="shared" si="8"/>
        <v>TENW06000019StartPop</v>
      </c>
      <c r="B551" t="str">
        <f>VLOOKUP(D551, Lookups!B:D,3,FALSE)</f>
        <v>W06000019</v>
      </c>
      <c r="C551" s="3" t="s">
        <v>175</v>
      </c>
      <c r="D551" s="3" t="s">
        <v>58</v>
      </c>
      <c r="E551" s="3" t="s">
        <v>30</v>
      </c>
      <c r="F551" s="4" t="s">
        <v>31</v>
      </c>
      <c r="G551" s="5">
        <v>69674</v>
      </c>
      <c r="H551" s="5">
        <v>69685.933115752414</v>
      </c>
      <c r="I551" s="5">
        <v>69703.288106407228</v>
      </c>
      <c r="J551" s="5">
        <v>69725.209827964689</v>
      </c>
      <c r="K551" s="5">
        <v>69746.503728401425</v>
      </c>
      <c r="L551" s="5">
        <v>69767.938086545299</v>
      </c>
      <c r="M551" s="5">
        <v>69788.021251012193</v>
      </c>
      <c r="N551" s="5">
        <v>69807.738869566179</v>
      </c>
      <c r="O551" s="5">
        <v>69821.22954527424</v>
      </c>
      <c r="P551" s="5">
        <v>69827.912160053442</v>
      </c>
      <c r="Q551" s="5">
        <v>69822.960229410106</v>
      </c>
      <c r="R551" s="5">
        <v>69805.150168796288</v>
      </c>
      <c r="S551" s="5">
        <v>69772.785424862042</v>
      </c>
      <c r="T551" s="5">
        <v>69724.017778431196</v>
      </c>
      <c r="U551" s="5">
        <v>69662.037547751825</v>
      </c>
      <c r="V551" s="5">
        <v>69586.020106124372</v>
      </c>
      <c r="W551" s="5">
        <v>69497.776960499948</v>
      </c>
      <c r="X551" s="5">
        <v>69396.045213398189</v>
      </c>
      <c r="Y551" s="5">
        <v>69283.057891875476</v>
      </c>
      <c r="Z551" s="5">
        <v>69159.883155857126</v>
      </c>
      <c r="AA551" s="5">
        <v>69028.146173422458</v>
      </c>
      <c r="AB551" s="5">
        <v>68891.682578895037</v>
      </c>
      <c r="AC551" s="5">
        <v>68749.220367655318</v>
      </c>
      <c r="AD551" s="5">
        <v>68602.12531209366</v>
      </c>
      <c r="AE551" s="5">
        <v>68451.653675008958</v>
      </c>
      <c r="AF551" s="5">
        <v>68298.132150509919</v>
      </c>
      <c r="AG551" s="6"/>
    </row>
    <row r="552" spans="1:33">
      <c r="A552" t="str">
        <f t="shared" ref="A552:A606" si="9">C552&amp;B552&amp;E552</f>
        <v>TENW06000019Births</v>
      </c>
      <c r="B552" t="str">
        <f>VLOOKUP(D552, Lookups!B:D,3,FALSE)</f>
        <v>W06000019</v>
      </c>
      <c r="C552" s="3" t="s">
        <v>175</v>
      </c>
      <c r="D552" s="3" t="s">
        <v>58</v>
      </c>
      <c r="E552" s="3" t="s">
        <v>34</v>
      </c>
      <c r="F552" s="4" t="s">
        <v>32</v>
      </c>
      <c r="G552" s="5">
        <v>409.29704009395437</v>
      </c>
      <c r="H552" s="5">
        <v>408.64723969973431</v>
      </c>
      <c r="I552" s="5">
        <v>408.6369244642936</v>
      </c>
      <c r="J552" s="5">
        <v>407.95587276347146</v>
      </c>
      <c r="K552" s="5">
        <v>407.2970330207375</v>
      </c>
      <c r="L552" s="5">
        <v>406.69048570421245</v>
      </c>
      <c r="M552" s="5">
        <v>405.48559092318959</v>
      </c>
      <c r="N552" s="5">
        <v>403.9380086305182</v>
      </c>
      <c r="O552" s="5">
        <v>400.87292723545227</v>
      </c>
      <c r="P552" s="5">
        <v>396.19791233653876</v>
      </c>
      <c r="Q552" s="5">
        <v>390.99178946492566</v>
      </c>
      <c r="R552" s="5">
        <v>385.50174347522307</v>
      </c>
      <c r="S552" s="5">
        <v>379.85038620298076</v>
      </c>
      <c r="T552" s="5">
        <v>374.66111252972087</v>
      </c>
      <c r="U552" s="5">
        <v>369.78697611289988</v>
      </c>
      <c r="V552" s="5">
        <v>365.20846544178437</v>
      </c>
      <c r="W552" s="5">
        <v>361.31043630437841</v>
      </c>
      <c r="X552" s="5">
        <v>358.10092792110424</v>
      </c>
      <c r="Y552" s="5">
        <v>355.83123177240049</v>
      </c>
      <c r="Z552" s="5">
        <v>353.99104398353404</v>
      </c>
      <c r="AA552" s="5">
        <v>352.6331466235419</v>
      </c>
      <c r="AB552" s="5">
        <v>351.8761684121535</v>
      </c>
      <c r="AC552" s="5">
        <v>351.36667842620182</v>
      </c>
      <c r="AD552" s="5">
        <v>351.21625013077818</v>
      </c>
      <c r="AE552" s="5">
        <v>351.29527500385211</v>
      </c>
      <c r="AF552" s="5"/>
      <c r="AG552" s="6"/>
    </row>
    <row r="553" spans="1:33">
      <c r="A553" t="str">
        <f t="shared" si="9"/>
        <v>TENW06000019Births</v>
      </c>
      <c r="B553" t="str">
        <f>VLOOKUP(D553, Lookups!B:D,3,FALSE)</f>
        <v>W06000019</v>
      </c>
      <c r="C553" s="3" t="s">
        <v>175</v>
      </c>
      <c r="D553" s="3" t="s">
        <v>58</v>
      </c>
      <c r="E553" s="3" t="s">
        <v>34</v>
      </c>
      <c r="F553" s="4" t="s">
        <v>33</v>
      </c>
      <c r="G553" s="5">
        <v>389.80672299625974</v>
      </c>
      <c r="H553" s="5">
        <v>389.18786544914815</v>
      </c>
      <c r="I553" s="5">
        <v>389.17804141493775</v>
      </c>
      <c r="J553" s="5">
        <v>388.52942071729592</v>
      </c>
      <c r="K553" s="5">
        <v>387.90195426643692</v>
      </c>
      <c r="L553" s="5">
        <v>387.32429012857136</v>
      </c>
      <c r="M553" s="5">
        <v>386.17677123608678</v>
      </c>
      <c r="N553" s="5">
        <v>384.7028832696974</v>
      </c>
      <c r="O553" s="5">
        <v>381.78375799565879</v>
      </c>
      <c r="P553" s="5">
        <v>377.33136264658458</v>
      </c>
      <c r="Q553" s="5">
        <v>372.37315015710863</v>
      </c>
      <c r="R553" s="5">
        <v>367.14453468543684</v>
      </c>
      <c r="S553" s="5">
        <v>361.76228941371892</v>
      </c>
      <c r="T553" s="5">
        <v>356.82012378056436</v>
      </c>
      <c r="U553" s="5">
        <v>352.17808888179843</v>
      </c>
      <c r="V553" s="5">
        <v>347.81760232538153</v>
      </c>
      <c r="W553" s="5">
        <v>344.10519345028342</v>
      </c>
      <c r="X553" s="5">
        <v>341.04851865726278</v>
      </c>
      <c r="Y553" s="5">
        <v>338.88690317692527</v>
      </c>
      <c r="Z553" s="5">
        <v>337.13434329642604</v>
      </c>
      <c r="AA553" s="5">
        <v>335.84110765528311</v>
      </c>
      <c r="AB553" s="5">
        <v>335.12017599183116</v>
      </c>
      <c r="AC553" s="5">
        <v>334.63494741119536</v>
      </c>
      <c r="AD553" s="5">
        <v>334.49168236126599</v>
      </c>
      <c r="AE553" s="5">
        <v>334.56694414864921</v>
      </c>
      <c r="AF553" s="5"/>
      <c r="AG553" s="6"/>
    </row>
    <row r="554" spans="1:33">
      <c r="A554" t="str">
        <f t="shared" si="9"/>
        <v>TENW06000019Deaths</v>
      </c>
      <c r="B554" t="str">
        <f>VLOOKUP(D554, Lookups!B:D,3,FALSE)</f>
        <v>W06000019</v>
      </c>
      <c r="C554" s="3" t="s">
        <v>175</v>
      </c>
      <c r="D554" s="3" t="s">
        <v>58</v>
      </c>
      <c r="E554" s="3" t="s">
        <v>35</v>
      </c>
      <c r="F554" s="4" t="s">
        <v>31</v>
      </c>
      <c r="G554" s="5">
        <v>750.82398604810987</v>
      </c>
      <c r="H554" s="5">
        <v>744.1334532044541</v>
      </c>
      <c r="I554" s="5">
        <v>739.54658303205667</v>
      </c>
      <c r="J554" s="5">
        <v>738.8447317543347</v>
      </c>
      <c r="K554" s="5">
        <v>737.41796785367058</v>
      </c>
      <c r="L554" s="5">
        <v>737.58495007623083</v>
      </c>
      <c r="M554" s="5">
        <v>735.59808231560385</v>
      </c>
      <c r="N554" s="5">
        <v>738.80355490245586</v>
      </c>
      <c r="O554" s="5">
        <v>739.62740916226949</v>
      </c>
      <c r="P554" s="5">
        <v>742.13454433677975</v>
      </c>
      <c r="Q554" s="5">
        <v>744.82833894622422</v>
      </c>
      <c r="R554" s="5">
        <v>748.66436080522635</v>
      </c>
      <c r="S554" s="5">
        <v>754.03366075783595</v>
      </c>
      <c r="T554" s="5">
        <v>757.11480569996456</v>
      </c>
      <c r="U554" s="5">
        <v>761.63584533250673</v>
      </c>
      <c r="V554" s="5">
        <v>764.92255210193628</v>
      </c>
      <c r="W554" s="5">
        <v>770.80071556674136</v>
      </c>
      <c r="X554" s="5">
        <v>775.79010681139357</v>
      </c>
      <c r="Y554" s="5">
        <v>781.54620967805147</v>
      </c>
      <c r="Z554" s="5">
        <v>786.5157084249513</v>
      </c>
      <c r="AA554" s="5">
        <v>788.5911875165566</v>
      </c>
      <c r="AB554" s="5">
        <v>793.11189435404071</v>
      </c>
      <c r="AC554" s="5">
        <v>796.75002010937988</v>
      </c>
      <c r="AD554" s="5">
        <v>799.83290828709107</v>
      </c>
      <c r="AE554" s="5">
        <v>803.03708236191096</v>
      </c>
      <c r="AF554" s="5"/>
      <c r="AG554" s="6"/>
    </row>
    <row r="555" spans="1:33">
      <c r="A555" t="str">
        <f t="shared" si="9"/>
        <v>TENW06000019Mig_InternalIN</v>
      </c>
      <c r="B555" t="str">
        <f>VLOOKUP(D555, Lookups!B:D,3,FALSE)</f>
        <v>W06000019</v>
      </c>
      <c r="C555" s="3" t="s">
        <v>175</v>
      </c>
      <c r="D555" s="3" t="s">
        <v>58</v>
      </c>
      <c r="E555" s="3" t="s">
        <v>36</v>
      </c>
      <c r="F555" s="4" t="s">
        <v>31</v>
      </c>
      <c r="G555" s="5">
        <v>1631.8430488997287</v>
      </c>
      <c r="H555" s="5">
        <v>1631.8430488997287</v>
      </c>
      <c r="I555" s="5">
        <v>1631.843048899731</v>
      </c>
      <c r="J555" s="5">
        <v>1631.8430488997308</v>
      </c>
      <c r="K555" s="5">
        <v>1631.8430488997301</v>
      </c>
      <c r="L555" s="5">
        <v>1631.8430488997308</v>
      </c>
      <c r="M555" s="5">
        <v>1631.8430488997299</v>
      </c>
      <c r="N555" s="5">
        <v>1631.8430488997305</v>
      </c>
      <c r="O555" s="5">
        <v>1631.8430488997305</v>
      </c>
      <c r="P555" s="5">
        <v>1631.8430488997303</v>
      </c>
      <c r="Q555" s="5">
        <v>1631.8430488997299</v>
      </c>
      <c r="R555" s="5">
        <v>1631.8430488997305</v>
      </c>
      <c r="S555" s="5">
        <v>1631.8430488997301</v>
      </c>
      <c r="T555" s="5">
        <v>1631.8430488997301</v>
      </c>
      <c r="U555" s="5">
        <v>1631.843048899729</v>
      </c>
      <c r="V555" s="5">
        <v>1631.8430488997305</v>
      </c>
      <c r="W555" s="5">
        <v>1631.8430488997301</v>
      </c>
      <c r="X555" s="5">
        <v>1631.8430488997294</v>
      </c>
      <c r="Y555" s="5">
        <v>1631.8430488997292</v>
      </c>
      <c r="Z555" s="5">
        <v>1631.8430488997305</v>
      </c>
      <c r="AA555" s="5">
        <v>1631.8430488997303</v>
      </c>
      <c r="AB555" s="5">
        <v>1631.8430488997301</v>
      </c>
      <c r="AC555" s="5">
        <v>1631.8430488997305</v>
      </c>
      <c r="AD555" s="5">
        <v>1631.8430488997315</v>
      </c>
      <c r="AE555" s="5">
        <v>1631.8430488997299</v>
      </c>
      <c r="AF555" s="5"/>
      <c r="AG555" s="6"/>
    </row>
    <row r="556" spans="1:33">
      <c r="A556" t="str">
        <f t="shared" si="9"/>
        <v>TENW06000019Mig_InternalOut</v>
      </c>
      <c r="B556" t="str">
        <f>VLOOKUP(D556, Lookups!B:D,3,FALSE)</f>
        <v>W06000019</v>
      </c>
      <c r="C556" s="3" t="s">
        <v>175</v>
      </c>
      <c r="D556" s="3" t="s">
        <v>58</v>
      </c>
      <c r="E556" s="3" t="s">
        <v>37</v>
      </c>
      <c r="F556" s="4" t="s">
        <v>31</v>
      </c>
      <c r="G556" s="5">
        <v>1700.8897101893992</v>
      </c>
      <c r="H556" s="5">
        <v>1700.8897101893995</v>
      </c>
      <c r="I556" s="5">
        <v>1700.8897101893999</v>
      </c>
      <c r="J556" s="5">
        <v>1700.8897101894004</v>
      </c>
      <c r="K556" s="5">
        <v>1700.8897101894015</v>
      </c>
      <c r="L556" s="5">
        <v>1700.8897101893995</v>
      </c>
      <c r="M556" s="5">
        <v>1700.8897101893999</v>
      </c>
      <c r="N556" s="5">
        <v>1700.8897101893986</v>
      </c>
      <c r="O556" s="5">
        <v>1700.8897101894004</v>
      </c>
      <c r="P556" s="5">
        <v>1700.8897101893992</v>
      </c>
      <c r="Q556" s="5">
        <v>1700.8897101894004</v>
      </c>
      <c r="R556" s="5">
        <v>1700.8897101893995</v>
      </c>
      <c r="S556" s="5">
        <v>1700.8897101893992</v>
      </c>
      <c r="T556" s="5">
        <v>1700.8897101894004</v>
      </c>
      <c r="U556" s="5">
        <v>1700.8897101894004</v>
      </c>
      <c r="V556" s="5">
        <v>1700.8897101894001</v>
      </c>
      <c r="W556" s="5">
        <v>1700.8897101894008</v>
      </c>
      <c r="X556" s="5">
        <v>1700.8897101894004</v>
      </c>
      <c r="Y556" s="5">
        <v>1700.8897101893999</v>
      </c>
      <c r="Z556" s="5">
        <v>1700.8897101893995</v>
      </c>
      <c r="AA556" s="5">
        <v>1700.8897101894013</v>
      </c>
      <c r="AB556" s="5">
        <v>1700.8897101894015</v>
      </c>
      <c r="AC556" s="5">
        <v>1700.8897101894008</v>
      </c>
      <c r="AD556" s="5">
        <v>1700.889710189399</v>
      </c>
      <c r="AE556" s="5">
        <v>1700.8897101894004</v>
      </c>
      <c r="AF556" s="5"/>
      <c r="AG556" s="6"/>
    </row>
    <row r="557" spans="1:33">
      <c r="A557" t="str">
        <f t="shared" si="9"/>
        <v>TENW06000019Mig_OverseasIn</v>
      </c>
      <c r="B557" t="str">
        <f>VLOOKUP(D557, Lookups!B:D,3,FALSE)</f>
        <v>W06000019</v>
      </c>
      <c r="C557" s="3" t="s">
        <v>175</v>
      </c>
      <c r="D557" s="3" t="s">
        <v>58</v>
      </c>
      <c r="E557" s="3" t="s">
        <v>38</v>
      </c>
      <c r="F557" s="4" t="s">
        <v>31</v>
      </c>
      <c r="G557" s="5">
        <v>102.39999999999992</v>
      </c>
      <c r="H557" s="5">
        <v>102.39999999999992</v>
      </c>
      <c r="I557" s="5">
        <v>102.39999999999992</v>
      </c>
      <c r="J557" s="5">
        <v>102.39999999999992</v>
      </c>
      <c r="K557" s="5">
        <v>102.39999999999992</v>
      </c>
      <c r="L557" s="5">
        <v>102.39999999999992</v>
      </c>
      <c r="M557" s="5">
        <v>102.39999999999992</v>
      </c>
      <c r="N557" s="5">
        <v>102.39999999999992</v>
      </c>
      <c r="O557" s="5">
        <v>102.39999999999992</v>
      </c>
      <c r="P557" s="5">
        <v>102.39999999999992</v>
      </c>
      <c r="Q557" s="5">
        <v>102.39999999999992</v>
      </c>
      <c r="R557" s="5">
        <v>102.39999999999992</v>
      </c>
      <c r="S557" s="5">
        <v>102.39999999999992</v>
      </c>
      <c r="T557" s="5">
        <v>102.39999999999992</v>
      </c>
      <c r="U557" s="5">
        <v>102.39999999999992</v>
      </c>
      <c r="V557" s="5">
        <v>102.39999999999992</v>
      </c>
      <c r="W557" s="5">
        <v>102.39999999999992</v>
      </c>
      <c r="X557" s="5">
        <v>102.39999999999992</v>
      </c>
      <c r="Y557" s="5">
        <v>102.39999999999992</v>
      </c>
      <c r="Z557" s="5">
        <v>102.39999999999992</v>
      </c>
      <c r="AA557" s="5">
        <v>102.39999999999992</v>
      </c>
      <c r="AB557" s="5">
        <v>102.39999999999992</v>
      </c>
      <c r="AC557" s="5">
        <v>102.39999999999992</v>
      </c>
      <c r="AD557" s="5">
        <v>102.39999999999992</v>
      </c>
      <c r="AE557" s="5">
        <v>102.39999999999992</v>
      </c>
      <c r="AF557" s="5"/>
      <c r="AG557" s="6"/>
    </row>
    <row r="558" spans="1:33">
      <c r="A558" t="str">
        <f t="shared" si="9"/>
        <v>TENW06000019Mig_OverseasOut</v>
      </c>
      <c r="B558" t="str">
        <f>VLOOKUP(D558, Lookups!B:D,3,FALSE)</f>
        <v>W06000019</v>
      </c>
      <c r="C558" s="3" t="s">
        <v>175</v>
      </c>
      <c r="D558" s="3" t="s">
        <v>58</v>
      </c>
      <c r="E558" s="3" t="s">
        <v>39</v>
      </c>
      <c r="F558" s="4" t="s">
        <v>31</v>
      </c>
      <c r="G558" s="5">
        <v>69.700000000000017</v>
      </c>
      <c r="H558" s="5">
        <v>69.699999999999989</v>
      </c>
      <c r="I558" s="5">
        <v>69.699999999999989</v>
      </c>
      <c r="J558" s="5">
        <v>69.700000000000017</v>
      </c>
      <c r="K558" s="5">
        <v>69.699999999999974</v>
      </c>
      <c r="L558" s="5">
        <v>69.699999999999974</v>
      </c>
      <c r="M558" s="5">
        <v>69.7</v>
      </c>
      <c r="N558" s="5">
        <v>69.7</v>
      </c>
      <c r="O558" s="5">
        <v>69.700000000000045</v>
      </c>
      <c r="P558" s="5">
        <v>69.70000000000006</v>
      </c>
      <c r="Q558" s="5">
        <v>69.7</v>
      </c>
      <c r="R558" s="5">
        <v>69.699999999999974</v>
      </c>
      <c r="S558" s="5">
        <v>69.699999999999974</v>
      </c>
      <c r="T558" s="5">
        <v>69.7</v>
      </c>
      <c r="U558" s="5">
        <v>69.7</v>
      </c>
      <c r="V558" s="5">
        <v>69.700000000000017</v>
      </c>
      <c r="W558" s="5">
        <v>69.7</v>
      </c>
      <c r="X558" s="5">
        <v>69.7</v>
      </c>
      <c r="Y558" s="5">
        <v>69.7</v>
      </c>
      <c r="Z558" s="5">
        <v>69.7</v>
      </c>
      <c r="AA558" s="5">
        <v>69.69999999999996</v>
      </c>
      <c r="AB558" s="5">
        <v>69.700000000000017</v>
      </c>
      <c r="AC558" s="5">
        <v>69.700000000000017</v>
      </c>
      <c r="AD558" s="5">
        <v>69.700000000000031</v>
      </c>
      <c r="AE558" s="5">
        <v>69.699999999999989</v>
      </c>
      <c r="AF558" s="5"/>
      <c r="AG558" s="6"/>
    </row>
    <row r="559" spans="1:33">
      <c r="A559" t="str">
        <f t="shared" si="9"/>
        <v>TENW06000019Constraint</v>
      </c>
      <c r="B559" t="str">
        <f>VLOOKUP(D559, Lookups!B:D,3,FALSE)</f>
        <v>W06000019</v>
      </c>
      <c r="C559" s="3" t="s">
        <v>175</v>
      </c>
      <c r="D559" s="3" t="s">
        <v>58</v>
      </c>
      <c r="E559" s="3" t="s">
        <v>40</v>
      </c>
      <c r="F559" s="4" t="s">
        <v>31</v>
      </c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6"/>
    </row>
    <row r="560" spans="1:33">
      <c r="A560" t="str">
        <f t="shared" si="9"/>
        <v>TENW06000020StartPop</v>
      </c>
      <c r="B560" t="str">
        <f>VLOOKUP(D560, Lookups!B:D,3,FALSE)</f>
        <v>W06000020</v>
      </c>
      <c r="C560" s="3" t="s">
        <v>175</v>
      </c>
      <c r="D560" s="3" t="s">
        <v>59</v>
      </c>
      <c r="E560" s="3" t="s">
        <v>30</v>
      </c>
      <c r="F560" s="4" t="s">
        <v>31</v>
      </c>
      <c r="G560" s="5">
        <v>91609</v>
      </c>
      <c r="H560" s="5">
        <v>91732.681132973303</v>
      </c>
      <c r="I560" s="5">
        <v>91862.458754049643</v>
      </c>
      <c r="J560" s="5">
        <v>91995.311488272331</v>
      </c>
      <c r="K560" s="5">
        <v>92129.101118150691</v>
      </c>
      <c r="L560" s="5">
        <v>92267.364114927666</v>
      </c>
      <c r="M560" s="5">
        <v>92408.416615615773</v>
      </c>
      <c r="N560" s="5">
        <v>92547.582746469125</v>
      </c>
      <c r="O560" s="5">
        <v>92683.050795458112</v>
      </c>
      <c r="P560" s="5">
        <v>92810.908956399886</v>
      </c>
      <c r="Q560" s="5">
        <v>92924.039920493466</v>
      </c>
      <c r="R560" s="5">
        <v>93020.216307591632</v>
      </c>
      <c r="S560" s="5">
        <v>93099.82639571969</v>
      </c>
      <c r="T560" s="5">
        <v>93158.390098390999</v>
      </c>
      <c r="U560" s="5">
        <v>93200.761589031987</v>
      </c>
      <c r="V560" s="5">
        <v>93219.567988756418</v>
      </c>
      <c r="W560" s="5">
        <v>93223.375714829264</v>
      </c>
      <c r="X560" s="5">
        <v>93210.213323093383</v>
      </c>
      <c r="Y560" s="5">
        <v>93182.185173439982</v>
      </c>
      <c r="Z560" s="5">
        <v>93140.111171767683</v>
      </c>
      <c r="AA560" s="5">
        <v>93087.500274777689</v>
      </c>
      <c r="AB560" s="5">
        <v>93025.529548559338</v>
      </c>
      <c r="AC560" s="5">
        <v>92953.958515774269</v>
      </c>
      <c r="AD560" s="5">
        <v>92875.389537254494</v>
      </c>
      <c r="AE560" s="5">
        <v>92789.301848895528</v>
      </c>
      <c r="AF560" s="5">
        <v>92699.037276362389</v>
      </c>
      <c r="AG560" s="6"/>
    </row>
    <row r="561" spans="1:33">
      <c r="A561" t="str">
        <f t="shared" si="9"/>
        <v>TENW06000020Births</v>
      </c>
      <c r="B561" t="str">
        <f>VLOOKUP(D561, Lookups!B:D,3,FALSE)</f>
        <v>W06000020</v>
      </c>
      <c r="C561" s="3" t="s">
        <v>175</v>
      </c>
      <c r="D561" s="3" t="s">
        <v>59</v>
      </c>
      <c r="E561" s="3" t="s">
        <v>34</v>
      </c>
      <c r="F561" s="4" t="s">
        <v>32</v>
      </c>
      <c r="G561" s="5">
        <v>543.64359061345863</v>
      </c>
      <c r="H561" s="5">
        <v>543.09985400127528</v>
      </c>
      <c r="I561" s="5">
        <v>543.85902177372907</v>
      </c>
      <c r="J561" s="5">
        <v>545.14020394059037</v>
      </c>
      <c r="K561" s="5">
        <v>546.57220253315381</v>
      </c>
      <c r="L561" s="5">
        <v>547.10756362241887</v>
      </c>
      <c r="M561" s="5">
        <v>546.81140330179142</v>
      </c>
      <c r="N561" s="5">
        <v>546.22350224892205</v>
      </c>
      <c r="O561" s="5">
        <v>543.66382439268386</v>
      </c>
      <c r="P561" s="5">
        <v>539.17744817402615</v>
      </c>
      <c r="Q561" s="5">
        <v>533.67855908644844</v>
      </c>
      <c r="R561" s="5">
        <v>527.61131347962919</v>
      </c>
      <c r="S561" s="5">
        <v>521.79125297692963</v>
      </c>
      <c r="T561" s="5">
        <v>516.26375654750859</v>
      </c>
      <c r="U561" s="5">
        <v>511.06310342418544</v>
      </c>
      <c r="V561" s="5">
        <v>506.9327747267962</v>
      </c>
      <c r="W561" s="5">
        <v>503.90885747067483</v>
      </c>
      <c r="X561" s="5">
        <v>501.38393558713307</v>
      </c>
      <c r="Y561" s="5">
        <v>499.30207969470496</v>
      </c>
      <c r="Z561" s="5">
        <v>497.70634379257802</v>
      </c>
      <c r="AA561" s="5">
        <v>496.82532790887217</v>
      </c>
      <c r="AB561" s="5">
        <v>496.4903808426194</v>
      </c>
      <c r="AC561" s="5">
        <v>496.6619180560416</v>
      </c>
      <c r="AD561" s="5">
        <v>497.15980316333014</v>
      </c>
      <c r="AE561" s="5">
        <v>497.95660426974598</v>
      </c>
      <c r="AF561" s="5"/>
      <c r="AG561" s="6"/>
    </row>
    <row r="562" spans="1:33">
      <c r="A562" t="str">
        <f t="shared" si="9"/>
        <v>TENW06000020Births</v>
      </c>
      <c r="B562" t="str">
        <f>VLOOKUP(D562, Lookups!B:D,3,FALSE)</f>
        <v>W06000020</v>
      </c>
      <c r="C562" s="3" t="s">
        <v>175</v>
      </c>
      <c r="D562" s="3" t="s">
        <v>59</v>
      </c>
      <c r="E562" s="3" t="s">
        <v>34</v>
      </c>
      <c r="F562" s="4" t="s">
        <v>33</v>
      </c>
      <c r="G562" s="5">
        <v>517.75582468494554</v>
      </c>
      <c r="H562" s="5">
        <v>517.23798026828501</v>
      </c>
      <c r="I562" s="5">
        <v>517.96099722808674</v>
      </c>
      <c r="J562" s="5">
        <v>519.18117077713271</v>
      </c>
      <c r="K562" s="5">
        <v>520.54497902400954</v>
      </c>
      <c r="L562" s="5">
        <v>521.05484675180492</v>
      </c>
      <c r="M562" s="5">
        <v>520.77278929045906</v>
      </c>
      <c r="N562" s="5">
        <v>520.21288349975896</v>
      </c>
      <c r="O562" s="5">
        <v>517.77509495177128</v>
      </c>
      <c r="P562" s="5">
        <v>513.50235549701767</v>
      </c>
      <c r="Q562" s="5">
        <v>508.26531802697752</v>
      </c>
      <c r="R562" s="5">
        <v>502.48698860865392</v>
      </c>
      <c r="S562" s="5">
        <v>496.94407358616428</v>
      </c>
      <c r="T562" s="5">
        <v>491.67979102738616</v>
      </c>
      <c r="U562" s="5">
        <v>486.72678782223835</v>
      </c>
      <c r="V562" s="5">
        <v>482.79314126066743</v>
      </c>
      <c r="W562" s="5">
        <v>479.91321993030573</v>
      </c>
      <c r="X562" s="5">
        <v>477.50853231023638</v>
      </c>
      <c r="Y562" s="5">
        <v>475.52581232039341</v>
      </c>
      <c r="Z562" s="5">
        <v>474.00606377143544</v>
      </c>
      <c r="AA562" s="5">
        <v>473.16700098599188</v>
      </c>
      <c r="AB562" s="5">
        <v>472.84800376518803</v>
      </c>
      <c r="AC562" s="5">
        <v>473.01137254748039</v>
      </c>
      <c r="AD562" s="5">
        <v>473.48554886220836</v>
      </c>
      <c r="AE562" s="5">
        <v>474.2444070941184</v>
      </c>
      <c r="AF562" s="5"/>
      <c r="AG562" s="6"/>
    </row>
    <row r="563" spans="1:33">
      <c r="A563" t="str">
        <f t="shared" si="9"/>
        <v>TENW06000020Deaths</v>
      </c>
      <c r="B563" t="str">
        <f>VLOOKUP(D563, Lookups!B:D,3,FALSE)</f>
        <v>W06000020</v>
      </c>
      <c r="C563" s="3" t="s">
        <v>175</v>
      </c>
      <c r="D563" s="3" t="s">
        <v>59</v>
      </c>
      <c r="E563" s="3" t="s">
        <v>35</v>
      </c>
      <c r="F563" s="4" t="s">
        <v>31</v>
      </c>
      <c r="G563" s="5">
        <v>918.72551407971707</v>
      </c>
      <c r="H563" s="5">
        <v>911.56744494783845</v>
      </c>
      <c r="I563" s="5">
        <v>909.974516533827</v>
      </c>
      <c r="J563" s="5">
        <v>911.53897659394499</v>
      </c>
      <c r="K563" s="5">
        <v>909.86141653477205</v>
      </c>
      <c r="L563" s="5">
        <v>908.1171414407986</v>
      </c>
      <c r="M563" s="5">
        <v>909.42529349350411</v>
      </c>
      <c r="N563" s="5">
        <v>911.97556851434581</v>
      </c>
      <c r="O563" s="5">
        <v>914.58799015725617</v>
      </c>
      <c r="P563" s="5">
        <v>920.55607133217643</v>
      </c>
      <c r="Q563" s="5">
        <v>926.77472176989954</v>
      </c>
      <c r="R563" s="5">
        <v>931.49544571482397</v>
      </c>
      <c r="S563" s="5">
        <v>941.1788556464461</v>
      </c>
      <c r="T563" s="5">
        <v>946.5792886884941</v>
      </c>
      <c r="U563" s="5">
        <v>959.99072327655585</v>
      </c>
      <c r="V563" s="5">
        <v>966.92542166929832</v>
      </c>
      <c r="W563" s="5">
        <v>977.99170089152631</v>
      </c>
      <c r="X563" s="5">
        <v>987.92784930536459</v>
      </c>
      <c r="Y563" s="5">
        <v>997.90912544203911</v>
      </c>
      <c r="Z563" s="5">
        <v>1005.3305363087056</v>
      </c>
      <c r="AA563" s="5">
        <v>1012.9702868677967</v>
      </c>
      <c r="AB563" s="5">
        <v>1021.9166491475337</v>
      </c>
      <c r="AC563" s="5">
        <v>1029.2495008779033</v>
      </c>
      <c r="AD563" s="5">
        <v>1037.7402721390799</v>
      </c>
      <c r="AE563" s="5">
        <v>1043.4728156517231</v>
      </c>
      <c r="AF563" s="5"/>
      <c r="AG563" s="6"/>
    </row>
    <row r="564" spans="1:33">
      <c r="A564" t="str">
        <f t="shared" si="9"/>
        <v>TENW06000020Mig_InternalIN</v>
      </c>
      <c r="B564" t="str">
        <f>VLOOKUP(D564, Lookups!B:D,3,FALSE)</f>
        <v>W06000020</v>
      </c>
      <c r="C564" s="3" t="s">
        <v>175</v>
      </c>
      <c r="D564" s="3" t="s">
        <v>59</v>
      </c>
      <c r="E564" s="3" t="s">
        <v>36</v>
      </c>
      <c r="F564" s="4" t="s">
        <v>31</v>
      </c>
      <c r="G564" s="5">
        <v>2336.7024783195884</v>
      </c>
      <c r="H564" s="5">
        <v>2336.7024783195902</v>
      </c>
      <c r="I564" s="5">
        <v>2336.7024783195907</v>
      </c>
      <c r="J564" s="5">
        <v>2336.7024783195902</v>
      </c>
      <c r="K564" s="5">
        <v>2336.7024783195893</v>
      </c>
      <c r="L564" s="5">
        <v>2336.7024783195893</v>
      </c>
      <c r="M564" s="5">
        <v>2336.7024783195898</v>
      </c>
      <c r="N564" s="5">
        <v>2336.7024783195916</v>
      </c>
      <c r="O564" s="5">
        <v>2336.7024783195893</v>
      </c>
      <c r="P564" s="5">
        <v>2336.7024783195916</v>
      </c>
      <c r="Q564" s="5">
        <v>2336.7024783195898</v>
      </c>
      <c r="R564" s="5">
        <v>2336.7024783195902</v>
      </c>
      <c r="S564" s="5">
        <v>2336.7024783195875</v>
      </c>
      <c r="T564" s="5">
        <v>2336.7024783195898</v>
      </c>
      <c r="U564" s="5">
        <v>2336.7024783195902</v>
      </c>
      <c r="V564" s="5">
        <v>2336.7024783195911</v>
      </c>
      <c r="W564" s="5">
        <v>2336.7024783195898</v>
      </c>
      <c r="X564" s="5">
        <v>2336.7024783195884</v>
      </c>
      <c r="Y564" s="5">
        <v>2336.7024783195916</v>
      </c>
      <c r="Z564" s="5">
        <v>2336.702478319588</v>
      </c>
      <c r="AA564" s="5">
        <v>2336.7024783195907</v>
      </c>
      <c r="AB564" s="5">
        <v>2336.7024783195875</v>
      </c>
      <c r="AC564" s="5">
        <v>2336.7024783195898</v>
      </c>
      <c r="AD564" s="5">
        <v>2336.7024783195889</v>
      </c>
      <c r="AE564" s="5">
        <v>2336.7024783195893</v>
      </c>
      <c r="AF564" s="5"/>
      <c r="AG564" s="6"/>
    </row>
    <row r="565" spans="1:33">
      <c r="A565" t="str">
        <f t="shared" si="9"/>
        <v>TENW06000020Mig_InternalOut</v>
      </c>
      <c r="B565" t="str">
        <f>VLOOKUP(D565, Lookups!B:D,3,FALSE)</f>
        <v>W06000020</v>
      </c>
      <c r="C565" s="3" t="s">
        <v>175</v>
      </c>
      <c r="D565" s="3" t="s">
        <v>59</v>
      </c>
      <c r="E565" s="3" t="s">
        <v>37</v>
      </c>
      <c r="F565" s="4" t="s">
        <v>31</v>
      </c>
      <c r="G565" s="5">
        <v>2359.2952465649601</v>
      </c>
      <c r="H565" s="5">
        <v>2359.2952465649591</v>
      </c>
      <c r="I565" s="5">
        <v>2359.2952465649582</v>
      </c>
      <c r="J565" s="5">
        <v>2359.2952465649614</v>
      </c>
      <c r="K565" s="5">
        <v>2359.2952465649596</v>
      </c>
      <c r="L565" s="5">
        <v>2359.2952465649605</v>
      </c>
      <c r="M565" s="5">
        <v>2359.2952465649596</v>
      </c>
      <c r="N565" s="5">
        <v>2359.2952465649578</v>
      </c>
      <c r="O565" s="5">
        <v>2359.2952465649601</v>
      </c>
      <c r="P565" s="5">
        <v>2359.295246564961</v>
      </c>
      <c r="Q565" s="5">
        <v>2359.2952465649578</v>
      </c>
      <c r="R565" s="5">
        <v>2359.2952465649591</v>
      </c>
      <c r="S565" s="5">
        <v>2359.2952465649605</v>
      </c>
      <c r="T565" s="5">
        <v>2359.2952465649601</v>
      </c>
      <c r="U565" s="5">
        <v>2359.2952465649605</v>
      </c>
      <c r="V565" s="5">
        <v>2359.2952465649614</v>
      </c>
      <c r="W565" s="5">
        <v>2359.295246564961</v>
      </c>
      <c r="X565" s="5">
        <v>2359.2952465649582</v>
      </c>
      <c r="Y565" s="5">
        <v>2359.2952465649587</v>
      </c>
      <c r="Z565" s="5">
        <v>2359.2952465649628</v>
      </c>
      <c r="AA565" s="5">
        <v>2359.2952465649591</v>
      </c>
      <c r="AB565" s="5">
        <v>2359.2952465649587</v>
      </c>
      <c r="AC565" s="5">
        <v>2359.2952465649582</v>
      </c>
      <c r="AD565" s="5">
        <v>2359.2952465649605</v>
      </c>
      <c r="AE565" s="5">
        <v>2359.2952465649587</v>
      </c>
      <c r="AF565" s="5"/>
      <c r="AG565" s="6"/>
    </row>
    <row r="566" spans="1:33">
      <c r="A566" t="str">
        <f t="shared" si="9"/>
        <v>TENW06000020Mig_OverseasIn</v>
      </c>
      <c r="B566" t="str">
        <f>VLOOKUP(D566, Lookups!B:D,3,FALSE)</f>
        <v>W06000020</v>
      </c>
      <c r="C566" s="3" t="s">
        <v>175</v>
      </c>
      <c r="D566" s="3" t="s">
        <v>59</v>
      </c>
      <c r="E566" s="3" t="s">
        <v>38</v>
      </c>
      <c r="F566" s="4" t="s">
        <v>31</v>
      </c>
      <c r="G566" s="5">
        <v>101.19999999999992</v>
      </c>
      <c r="H566" s="5">
        <v>101.19999999999992</v>
      </c>
      <c r="I566" s="5">
        <v>101.19999999999992</v>
      </c>
      <c r="J566" s="5">
        <v>101.19999999999992</v>
      </c>
      <c r="K566" s="5">
        <v>101.19999999999992</v>
      </c>
      <c r="L566" s="5">
        <v>101.19999999999992</v>
      </c>
      <c r="M566" s="5">
        <v>101.19999999999992</v>
      </c>
      <c r="N566" s="5">
        <v>101.19999999999992</v>
      </c>
      <c r="O566" s="5">
        <v>101.19999999999992</v>
      </c>
      <c r="P566" s="5">
        <v>101.19999999999992</v>
      </c>
      <c r="Q566" s="5">
        <v>101.19999999999992</v>
      </c>
      <c r="R566" s="5">
        <v>101.19999999999992</v>
      </c>
      <c r="S566" s="5">
        <v>101.19999999999992</v>
      </c>
      <c r="T566" s="5">
        <v>101.19999999999992</v>
      </c>
      <c r="U566" s="5">
        <v>101.19999999999992</v>
      </c>
      <c r="V566" s="5">
        <v>101.19999999999992</v>
      </c>
      <c r="W566" s="5">
        <v>101.19999999999992</v>
      </c>
      <c r="X566" s="5">
        <v>101.19999999999992</v>
      </c>
      <c r="Y566" s="5">
        <v>101.19999999999992</v>
      </c>
      <c r="Z566" s="5">
        <v>101.19999999999992</v>
      </c>
      <c r="AA566" s="5">
        <v>101.19999999999992</v>
      </c>
      <c r="AB566" s="5">
        <v>101.19999999999992</v>
      </c>
      <c r="AC566" s="5">
        <v>101.19999999999992</v>
      </c>
      <c r="AD566" s="5">
        <v>101.19999999999992</v>
      </c>
      <c r="AE566" s="5">
        <v>101.19999999999992</v>
      </c>
      <c r="AF566" s="5"/>
      <c r="AG566" s="6"/>
    </row>
    <row r="567" spans="1:33">
      <c r="A567" t="str">
        <f t="shared" si="9"/>
        <v>TENW06000020Mig_OverseasOut</v>
      </c>
      <c r="B567" t="str">
        <f>VLOOKUP(D567, Lookups!B:D,3,FALSE)</f>
        <v>W06000020</v>
      </c>
      <c r="C567" s="3" t="s">
        <v>175</v>
      </c>
      <c r="D567" s="3" t="s">
        <v>59</v>
      </c>
      <c r="E567" s="3" t="s">
        <v>39</v>
      </c>
      <c r="F567" s="4" t="s">
        <v>31</v>
      </c>
      <c r="G567" s="5">
        <v>97.600000000000037</v>
      </c>
      <c r="H567" s="5">
        <v>97.600000000000009</v>
      </c>
      <c r="I567" s="5">
        <v>97.6</v>
      </c>
      <c r="J567" s="5">
        <v>97.599999999999923</v>
      </c>
      <c r="K567" s="5">
        <v>97.600000000000037</v>
      </c>
      <c r="L567" s="5">
        <v>97.600000000000051</v>
      </c>
      <c r="M567" s="5">
        <v>97.600000000000009</v>
      </c>
      <c r="N567" s="5">
        <v>97.600000000000051</v>
      </c>
      <c r="O567" s="5">
        <v>97.59999999999998</v>
      </c>
      <c r="P567" s="5">
        <v>97.600000000000023</v>
      </c>
      <c r="Q567" s="5">
        <v>97.600000000000037</v>
      </c>
      <c r="R567" s="5">
        <v>97.600000000000051</v>
      </c>
      <c r="S567" s="5">
        <v>97.600000000000023</v>
      </c>
      <c r="T567" s="5">
        <v>97.6</v>
      </c>
      <c r="U567" s="5">
        <v>97.599999999999952</v>
      </c>
      <c r="V567" s="5">
        <v>97.6</v>
      </c>
      <c r="W567" s="5">
        <v>97.6</v>
      </c>
      <c r="X567" s="5">
        <v>97.599999999999966</v>
      </c>
      <c r="Y567" s="5">
        <v>97.59999999999998</v>
      </c>
      <c r="Z567" s="5">
        <v>97.600000000000023</v>
      </c>
      <c r="AA567" s="5">
        <v>97.599999999999952</v>
      </c>
      <c r="AB567" s="5">
        <v>97.59999999999998</v>
      </c>
      <c r="AC567" s="5">
        <v>97.600000000000023</v>
      </c>
      <c r="AD567" s="5">
        <v>97.600000000000023</v>
      </c>
      <c r="AE567" s="5">
        <v>97.59999999999998</v>
      </c>
      <c r="AF567" s="5"/>
      <c r="AG567" s="6"/>
    </row>
    <row r="568" spans="1:33">
      <c r="A568" t="str">
        <f t="shared" si="9"/>
        <v>TENW06000020Constraint</v>
      </c>
      <c r="B568" t="str">
        <f>VLOOKUP(D568, Lookups!B:D,3,FALSE)</f>
        <v>W06000020</v>
      </c>
      <c r="C568" s="3" t="s">
        <v>175</v>
      </c>
      <c r="D568" s="3" t="s">
        <v>59</v>
      </c>
      <c r="E568" s="3" t="s">
        <v>40</v>
      </c>
      <c r="F568" s="4" t="s">
        <v>31</v>
      </c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6"/>
    </row>
    <row r="569" spans="1:33">
      <c r="A569" t="str">
        <f t="shared" si="9"/>
        <v>TENW06000021StartPop</v>
      </c>
      <c r="B569" t="str">
        <f>VLOOKUP(D569, Lookups!B:D,3,FALSE)</f>
        <v>W06000021</v>
      </c>
      <c r="C569" s="3" t="s">
        <v>175</v>
      </c>
      <c r="D569" s="3" t="s">
        <v>60</v>
      </c>
      <c r="E569" s="3" t="s">
        <v>30</v>
      </c>
      <c r="F569" s="4" t="s">
        <v>31</v>
      </c>
      <c r="G569" s="5">
        <v>92336</v>
      </c>
      <c r="H569" s="5">
        <v>92452.495872260857</v>
      </c>
      <c r="I569" s="5">
        <v>92572.5051871998</v>
      </c>
      <c r="J569" s="5">
        <v>92691.181414410559</v>
      </c>
      <c r="K569" s="5">
        <v>92807.808646803212</v>
      </c>
      <c r="L569" s="5">
        <v>92923.183142720387</v>
      </c>
      <c r="M569" s="5">
        <v>93040.494774490769</v>
      </c>
      <c r="N569" s="5">
        <v>93154.847597467233</v>
      </c>
      <c r="O569" s="5">
        <v>93267.029348357857</v>
      </c>
      <c r="P569" s="5">
        <v>93375.096667089703</v>
      </c>
      <c r="Q569" s="5">
        <v>93471.731549412085</v>
      </c>
      <c r="R569" s="5">
        <v>93554.949041296088</v>
      </c>
      <c r="S569" s="5">
        <v>93621.232663875111</v>
      </c>
      <c r="T569" s="5">
        <v>93666.569815029885</v>
      </c>
      <c r="U569" s="5">
        <v>93690.44605976071</v>
      </c>
      <c r="V569" s="5">
        <v>93691.393986593044</v>
      </c>
      <c r="W569" s="5">
        <v>93669.004766640486</v>
      </c>
      <c r="X569" s="5">
        <v>93620.657544983624</v>
      </c>
      <c r="Y569" s="5">
        <v>93544.50253592791</v>
      </c>
      <c r="Z569" s="5">
        <v>93441.545203141839</v>
      </c>
      <c r="AA569" s="5">
        <v>93310.443105291459</v>
      </c>
      <c r="AB569" s="5">
        <v>93153.826886646973</v>
      </c>
      <c r="AC569" s="5">
        <v>92971.607299668394</v>
      </c>
      <c r="AD569" s="5">
        <v>92764.055844335904</v>
      </c>
      <c r="AE569" s="5">
        <v>92534.303367711807</v>
      </c>
      <c r="AF569" s="5">
        <v>92285.714891999451</v>
      </c>
      <c r="AG569" s="6"/>
    </row>
    <row r="570" spans="1:33">
      <c r="A570" t="str">
        <f t="shared" si="9"/>
        <v>TENW06000021Births</v>
      </c>
      <c r="B570" t="str">
        <f>VLOOKUP(D570, Lookups!B:D,3,FALSE)</f>
        <v>W06000021</v>
      </c>
      <c r="C570" s="3" t="s">
        <v>175</v>
      </c>
      <c r="D570" s="3" t="s">
        <v>60</v>
      </c>
      <c r="E570" s="3" t="s">
        <v>34</v>
      </c>
      <c r="F570" s="4" t="s">
        <v>32</v>
      </c>
      <c r="G570" s="5">
        <v>377.85212491669978</v>
      </c>
      <c r="H570" s="5">
        <v>379.21322640993981</v>
      </c>
      <c r="I570" s="5">
        <v>381.93472525132438</v>
      </c>
      <c r="J570" s="5">
        <v>384.80746270893269</v>
      </c>
      <c r="K570" s="5">
        <v>388.74654572415932</v>
      </c>
      <c r="L570" s="5">
        <v>393.09447730189572</v>
      </c>
      <c r="M570" s="5">
        <v>397.09453679771968</v>
      </c>
      <c r="N570" s="5">
        <v>401.01869074457937</v>
      </c>
      <c r="O570" s="5">
        <v>403.00522353149927</v>
      </c>
      <c r="P570" s="5">
        <v>402.9791023568186</v>
      </c>
      <c r="Q570" s="5">
        <v>401.88239013634393</v>
      </c>
      <c r="R570" s="5">
        <v>399.42680559778989</v>
      </c>
      <c r="S570" s="5">
        <v>396.26053964481798</v>
      </c>
      <c r="T570" s="5">
        <v>392.84934635176012</v>
      </c>
      <c r="U570" s="5">
        <v>388.69120132246752</v>
      </c>
      <c r="V570" s="5">
        <v>384.0486679145975</v>
      </c>
      <c r="W570" s="5">
        <v>379.55656444799394</v>
      </c>
      <c r="X570" s="5">
        <v>374.77976666065695</v>
      </c>
      <c r="Y570" s="5">
        <v>369.80487749312113</v>
      </c>
      <c r="Z570" s="5">
        <v>364.72571434076394</v>
      </c>
      <c r="AA570" s="5">
        <v>359.67973624195861</v>
      </c>
      <c r="AB570" s="5">
        <v>355.18137795506146</v>
      </c>
      <c r="AC570" s="5">
        <v>351.28858239533207</v>
      </c>
      <c r="AD570" s="5">
        <v>347.60254171182908</v>
      </c>
      <c r="AE570" s="5">
        <v>344.2856563484055</v>
      </c>
      <c r="AF570" s="5"/>
      <c r="AG570" s="6"/>
    </row>
    <row r="571" spans="1:33">
      <c r="A571" t="str">
        <f t="shared" si="9"/>
        <v>TENW06000021Births</v>
      </c>
      <c r="B571" t="str">
        <f>VLOOKUP(D571, Lookups!B:D,3,FALSE)</f>
        <v>W06000021</v>
      </c>
      <c r="C571" s="3" t="s">
        <v>175</v>
      </c>
      <c r="D571" s="3" t="s">
        <v>60</v>
      </c>
      <c r="E571" s="3" t="s">
        <v>34</v>
      </c>
      <c r="F571" s="4" t="s">
        <v>33</v>
      </c>
      <c r="G571" s="5">
        <v>359.85918333819808</v>
      </c>
      <c r="H571" s="5">
        <v>361.1554705349572</v>
      </c>
      <c r="I571" s="5">
        <v>363.74737431406766</v>
      </c>
      <c r="J571" s="5">
        <v>366.48331487723874</v>
      </c>
      <c r="K571" s="5">
        <v>370.23482268541454</v>
      </c>
      <c r="L571" s="5">
        <v>374.37571009505803</v>
      </c>
      <c r="M571" s="5">
        <v>378.18529074460116</v>
      </c>
      <c r="N571" s="5">
        <v>381.92258039176562</v>
      </c>
      <c r="O571" s="5">
        <v>383.81451646737492</v>
      </c>
      <c r="P571" s="5">
        <v>383.78963915699728</v>
      </c>
      <c r="Q571" s="5">
        <v>382.74515127935456</v>
      </c>
      <c r="R571" s="5">
        <v>380.406499229014</v>
      </c>
      <c r="S571" s="5">
        <v>377.39100770486505</v>
      </c>
      <c r="T571" s="5">
        <v>374.1422520364427</v>
      </c>
      <c r="U571" s="5">
        <v>370.18211372896883</v>
      </c>
      <c r="V571" s="5">
        <v>365.76065313470929</v>
      </c>
      <c r="W571" s="5">
        <v>361.48245915784861</v>
      </c>
      <c r="X571" s="5">
        <v>356.93312772004936</v>
      </c>
      <c r="Y571" s="5">
        <v>352.19513781613614</v>
      </c>
      <c r="Z571" s="5">
        <v>347.35783935062739</v>
      </c>
      <c r="AA571" s="5">
        <v>342.55214569949652</v>
      </c>
      <c r="AB571" s="5">
        <v>338.26799475065036</v>
      </c>
      <c r="AC571" s="5">
        <v>334.56057023547629</v>
      </c>
      <c r="AD571" s="5">
        <v>331.050055135398</v>
      </c>
      <c r="AE571" s="5">
        <v>327.89111654699866</v>
      </c>
      <c r="AF571" s="5"/>
      <c r="AG571" s="6"/>
    </row>
    <row r="572" spans="1:33">
      <c r="A572" t="str">
        <f t="shared" si="9"/>
        <v>TENW06000021Deaths</v>
      </c>
      <c r="B572" t="str">
        <f>VLOOKUP(D572, Lookups!B:D,3,FALSE)</f>
        <v>W06000021</v>
      </c>
      <c r="C572" s="3" t="s">
        <v>175</v>
      </c>
      <c r="D572" s="3" t="s">
        <v>60</v>
      </c>
      <c r="E572" s="3" t="s">
        <v>35</v>
      </c>
      <c r="F572" s="4" t="s">
        <v>31</v>
      </c>
      <c r="G572" s="5">
        <v>905.33603947781501</v>
      </c>
      <c r="H572" s="5">
        <v>904.47998548994428</v>
      </c>
      <c r="I572" s="5">
        <v>911.12647583855073</v>
      </c>
      <c r="J572" s="5">
        <v>918.78414867726747</v>
      </c>
      <c r="K572" s="5">
        <v>927.72747597624243</v>
      </c>
      <c r="L572" s="5">
        <v>934.27915911046875</v>
      </c>
      <c r="M572" s="5">
        <v>945.04760804978605</v>
      </c>
      <c r="N572" s="5">
        <v>954.88012372960077</v>
      </c>
      <c r="O572" s="5">
        <v>962.8730247508754</v>
      </c>
      <c r="P572" s="5">
        <v>974.25446267530231</v>
      </c>
      <c r="Q572" s="5">
        <v>985.5306530155392</v>
      </c>
      <c r="R572" s="5">
        <v>997.67028573171592</v>
      </c>
      <c r="S572" s="5">
        <v>1012.4349996787666</v>
      </c>
      <c r="T572" s="5">
        <v>1027.2359571413022</v>
      </c>
      <c r="U572" s="5">
        <v>1042.0459917028463</v>
      </c>
      <c r="V572" s="5">
        <v>1056.3191444857846</v>
      </c>
      <c r="W572" s="5">
        <v>1073.5068487465819</v>
      </c>
      <c r="X572" s="5">
        <v>1091.9885069202933</v>
      </c>
      <c r="Y572" s="5">
        <v>1109.0779515792215</v>
      </c>
      <c r="Z572" s="5">
        <v>1127.3062550256229</v>
      </c>
      <c r="AA572" s="5">
        <v>1142.9687040697704</v>
      </c>
      <c r="AB572" s="5">
        <v>1159.7895631681681</v>
      </c>
      <c r="AC572" s="5">
        <v>1177.5212114471997</v>
      </c>
      <c r="AD572" s="5">
        <v>1192.5256769551975</v>
      </c>
      <c r="AE572" s="5">
        <v>1204.8858520915596</v>
      </c>
      <c r="AF572" s="5"/>
      <c r="AG572" s="6"/>
    </row>
    <row r="573" spans="1:33">
      <c r="A573" t="str">
        <f t="shared" si="9"/>
        <v>TENW06000021Mig_InternalIN</v>
      </c>
      <c r="B573" t="str">
        <f>VLOOKUP(D573, Lookups!B:D,3,FALSE)</f>
        <v>W06000021</v>
      </c>
      <c r="C573" s="3" t="s">
        <v>175</v>
      </c>
      <c r="D573" s="3" t="s">
        <v>60</v>
      </c>
      <c r="E573" s="3" t="s">
        <v>36</v>
      </c>
      <c r="F573" s="4" t="s">
        <v>31</v>
      </c>
      <c r="G573" s="5">
        <v>4196.2271819727193</v>
      </c>
      <c r="H573" s="5">
        <v>4196.2271819727221</v>
      </c>
      <c r="I573" s="5">
        <v>4196.2271819727221</v>
      </c>
      <c r="J573" s="5">
        <v>4196.2271819727184</v>
      </c>
      <c r="K573" s="5">
        <v>4196.2271819727202</v>
      </c>
      <c r="L573" s="5">
        <v>4196.2271819727166</v>
      </c>
      <c r="M573" s="5">
        <v>4196.2271819727184</v>
      </c>
      <c r="N573" s="5">
        <v>4196.2271819727193</v>
      </c>
      <c r="O573" s="5">
        <v>4196.2271819727175</v>
      </c>
      <c r="P573" s="5">
        <v>4196.2271819727202</v>
      </c>
      <c r="Q573" s="5">
        <v>4196.2271819727202</v>
      </c>
      <c r="R573" s="5">
        <v>4196.2271819727221</v>
      </c>
      <c r="S573" s="5">
        <v>4196.2271819727202</v>
      </c>
      <c r="T573" s="5">
        <v>4196.2271819727193</v>
      </c>
      <c r="U573" s="5">
        <v>4196.227181972723</v>
      </c>
      <c r="V573" s="5">
        <v>4196.2271819727193</v>
      </c>
      <c r="W573" s="5">
        <v>4196.2271819727212</v>
      </c>
      <c r="X573" s="5">
        <v>4196.2271819727193</v>
      </c>
      <c r="Y573" s="5">
        <v>4196.2271819727193</v>
      </c>
      <c r="Z573" s="5">
        <v>4196.227181972723</v>
      </c>
      <c r="AA573" s="5">
        <v>4196.2271819727193</v>
      </c>
      <c r="AB573" s="5">
        <v>4196.2271819727175</v>
      </c>
      <c r="AC573" s="5">
        <v>4196.2271819727193</v>
      </c>
      <c r="AD573" s="5">
        <v>4196.2271819727212</v>
      </c>
      <c r="AE573" s="5">
        <v>4196.2271819727193</v>
      </c>
      <c r="AF573" s="5"/>
      <c r="AG573" s="6"/>
    </row>
    <row r="574" spans="1:33">
      <c r="A574" t="str">
        <f t="shared" si="9"/>
        <v>TENW06000021Mig_InternalOut</v>
      </c>
      <c r="B574" t="str">
        <f>VLOOKUP(D574, Lookups!B:D,3,FALSE)</f>
        <v>W06000021</v>
      </c>
      <c r="C574" s="3" t="s">
        <v>175</v>
      </c>
      <c r="D574" s="3" t="s">
        <v>60</v>
      </c>
      <c r="E574" s="3" t="s">
        <v>37</v>
      </c>
      <c r="F574" s="4" t="s">
        <v>31</v>
      </c>
      <c r="G574" s="5">
        <v>3852.3065784888495</v>
      </c>
      <c r="H574" s="5">
        <v>3852.3065784888527</v>
      </c>
      <c r="I574" s="5">
        <v>3852.3065784888486</v>
      </c>
      <c r="J574" s="5">
        <v>3852.3065784888513</v>
      </c>
      <c r="K574" s="5">
        <v>3852.3065784888486</v>
      </c>
      <c r="L574" s="5">
        <v>3852.3065784888513</v>
      </c>
      <c r="M574" s="5">
        <v>3852.3065784888481</v>
      </c>
      <c r="N574" s="5">
        <v>3852.3065784888518</v>
      </c>
      <c r="O574" s="5">
        <v>3852.3065784888481</v>
      </c>
      <c r="P574" s="5">
        <v>3852.3065784888508</v>
      </c>
      <c r="Q574" s="5">
        <v>3852.306578488849</v>
      </c>
      <c r="R574" s="5">
        <v>3852.3065784888477</v>
      </c>
      <c r="S574" s="5">
        <v>3852.3065784888513</v>
      </c>
      <c r="T574" s="5">
        <v>3852.306578488849</v>
      </c>
      <c r="U574" s="5">
        <v>3852.3065784888504</v>
      </c>
      <c r="V574" s="5">
        <v>3852.3065784888522</v>
      </c>
      <c r="W574" s="5">
        <v>3852.3065784888495</v>
      </c>
      <c r="X574" s="5">
        <v>3852.3065784888522</v>
      </c>
      <c r="Y574" s="5">
        <v>3852.306578488849</v>
      </c>
      <c r="Z574" s="5">
        <v>3852.3065784888508</v>
      </c>
      <c r="AA574" s="5">
        <v>3852.306578488849</v>
      </c>
      <c r="AB574" s="5">
        <v>3852.3065784888477</v>
      </c>
      <c r="AC574" s="5">
        <v>3852.3065784888486</v>
      </c>
      <c r="AD574" s="5">
        <v>3852.3065784888518</v>
      </c>
      <c r="AE574" s="5">
        <v>3852.3065784888545</v>
      </c>
      <c r="AF574" s="5"/>
      <c r="AG574" s="6"/>
    </row>
    <row r="575" spans="1:33">
      <c r="A575" t="str">
        <f t="shared" si="9"/>
        <v>TENW06000021Mig_OverseasIn</v>
      </c>
      <c r="B575" t="str">
        <f>VLOOKUP(D575, Lookups!B:D,3,FALSE)</f>
        <v>W06000021</v>
      </c>
      <c r="C575" s="3" t="s">
        <v>175</v>
      </c>
      <c r="D575" s="3" t="s">
        <v>60</v>
      </c>
      <c r="E575" s="3" t="s">
        <v>38</v>
      </c>
      <c r="F575" s="4" t="s">
        <v>31</v>
      </c>
      <c r="G575" s="5">
        <v>180.99999999999994</v>
      </c>
      <c r="H575" s="5">
        <v>180.99999999999994</v>
      </c>
      <c r="I575" s="5">
        <v>180.99999999999994</v>
      </c>
      <c r="J575" s="5">
        <v>180.99999999999994</v>
      </c>
      <c r="K575" s="5">
        <v>180.99999999999994</v>
      </c>
      <c r="L575" s="5">
        <v>180.99999999999994</v>
      </c>
      <c r="M575" s="5">
        <v>180.99999999999994</v>
      </c>
      <c r="N575" s="5">
        <v>180.99999999999994</v>
      </c>
      <c r="O575" s="5">
        <v>180.99999999999994</v>
      </c>
      <c r="P575" s="5">
        <v>180.99999999999994</v>
      </c>
      <c r="Q575" s="5">
        <v>180.99999999999994</v>
      </c>
      <c r="R575" s="5">
        <v>180.99999999999994</v>
      </c>
      <c r="S575" s="5">
        <v>180.99999999999994</v>
      </c>
      <c r="T575" s="5">
        <v>180.99999999999994</v>
      </c>
      <c r="U575" s="5">
        <v>180.99999999999994</v>
      </c>
      <c r="V575" s="5">
        <v>180.99999999999994</v>
      </c>
      <c r="W575" s="5">
        <v>180.99999999999994</v>
      </c>
      <c r="X575" s="5">
        <v>180.99999999999994</v>
      </c>
      <c r="Y575" s="5">
        <v>180.99999999999994</v>
      </c>
      <c r="Z575" s="5">
        <v>180.99999999999994</v>
      </c>
      <c r="AA575" s="5">
        <v>180.99999999999994</v>
      </c>
      <c r="AB575" s="5">
        <v>180.99999999999994</v>
      </c>
      <c r="AC575" s="5">
        <v>180.99999999999994</v>
      </c>
      <c r="AD575" s="5">
        <v>180.99999999999994</v>
      </c>
      <c r="AE575" s="5">
        <v>180.99999999999994</v>
      </c>
      <c r="AF575" s="5"/>
      <c r="AG575" s="6"/>
    </row>
    <row r="576" spans="1:33">
      <c r="A576" t="str">
        <f t="shared" si="9"/>
        <v>TENW06000021Mig_OverseasOut</v>
      </c>
      <c r="B576" t="str">
        <f>VLOOKUP(D576, Lookups!B:D,3,FALSE)</f>
        <v>W06000021</v>
      </c>
      <c r="C576" s="3" t="s">
        <v>175</v>
      </c>
      <c r="D576" s="3" t="s">
        <v>60</v>
      </c>
      <c r="E576" s="3" t="s">
        <v>39</v>
      </c>
      <c r="F576" s="4" t="s">
        <v>31</v>
      </c>
      <c r="G576" s="5">
        <v>240.8000000000001</v>
      </c>
      <c r="H576" s="5">
        <v>240.80000000000013</v>
      </c>
      <c r="I576" s="5">
        <v>240.79999999999993</v>
      </c>
      <c r="J576" s="5">
        <v>240.7999999999999</v>
      </c>
      <c r="K576" s="5">
        <v>240.7999999999999</v>
      </c>
      <c r="L576" s="5">
        <v>240.8000000000001</v>
      </c>
      <c r="M576" s="5">
        <v>240.79999999999995</v>
      </c>
      <c r="N576" s="5">
        <v>240.79999999999995</v>
      </c>
      <c r="O576" s="5">
        <v>240.79999999999995</v>
      </c>
      <c r="P576" s="5">
        <v>240.80000000000004</v>
      </c>
      <c r="Q576" s="5">
        <v>240.8</v>
      </c>
      <c r="R576" s="5">
        <v>240.7999999999999</v>
      </c>
      <c r="S576" s="5">
        <v>240.79999999999993</v>
      </c>
      <c r="T576" s="5">
        <v>240.7999999999999</v>
      </c>
      <c r="U576" s="5">
        <v>240.79999999999984</v>
      </c>
      <c r="V576" s="5">
        <v>240.80000000000004</v>
      </c>
      <c r="W576" s="5">
        <v>240.8000000000001</v>
      </c>
      <c r="X576" s="5">
        <v>240.8</v>
      </c>
      <c r="Y576" s="5">
        <v>240.79999999999998</v>
      </c>
      <c r="Z576" s="5">
        <v>240.79999999999998</v>
      </c>
      <c r="AA576" s="5">
        <v>240.80000000000015</v>
      </c>
      <c r="AB576" s="5">
        <v>240.79999999999998</v>
      </c>
      <c r="AC576" s="5">
        <v>240.7999999999999</v>
      </c>
      <c r="AD576" s="5">
        <v>240.79999999999993</v>
      </c>
      <c r="AE576" s="5">
        <v>240.80000000000007</v>
      </c>
      <c r="AF576" s="5"/>
      <c r="AG576" s="6"/>
    </row>
    <row r="577" spans="1:33">
      <c r="A577" t="str">
        <f t="shared" si="9"/>
        <v>TENW06000021Constraint</v>
      </c>
      <c r="B577" t="str">
        <f>VLOOKUP(D577, Lookups!B:D,3,FALSE)</f>
        <v>W06000021</v>
      </c>
      <c r="C577" s="3" t="s">
        <v>175</v>
      </c>
      <c r="D577" s="3" t="s">
        <v>60</v>
      </c>
      <c r="E577" s="3" t="s">
        <v>40</v>
      </c>
      <c r="F577" s="4" t="s">
        <v>31</v>
      </c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6"/>
    </row>
    <row r="578" spans="1:33">
      <c r="A578" t="str">
        <f t="shared" si="9"/>
        <v>TENW06000022StartPop</v>
      </c>
      <c r="B578" t="str">
        <f>VLOOKUP(D578, Lookups!B:D,3,FALSE)</f>
        <v>W06000022</v>
      </c>
      <c r="C578" s="3" t="s">
        <v>175</v>
      </c>
      <c r="D578" s="3" t="s">
        <v>61</v>
      </c>
      <c r="E578" s="3" t="s">
        <v>30</v>
      </c>
      <c r="F578" s="4" t="s">
        <v>31</v>
      </c>
      <c r="G578" s="5">
        <v>146841</v>
      </c>
      <c r="H578" s="5">
        <v>147419.40348763161</v>
      </c>
      <c r="I578" s="5">
        <v>148029.61435765101</v>
      </c>
      <c r="J578" s="5">
        <v>148668.89845793511</v>
      </c>
      <c r="K578" s="5">
        <v>149329.01585047322</v>
      </c>
      <c r="L578" s="5">
        <v>150017.57902686615</v>
      </c>
      <c r="M578" s="5">
        <v>150729.99995827145</v>
      </c>
      <c r="N578" s="5">
        <v>151463.45426289918</v>
      </c>
      <c r="O578" s="5">
        <v>152216.4368882931</v>
      </c>
      <c r="P578" s="5">
        <v>152982.94107807378</v>
      </c>
      <c r="Q578" s="5">
        <v>153751.48015581476</v>
      </c>
      <c r="R578" s="5">
        <v>154518.52141291377</v>
      </c>
      <c r="S578" s="5">
        <v>155278.59954970801</v>
      </c>
      <c r="T578" s="5">
        <v>156026.16900497509</v>
      </c>
      <c r="U578" s="5">
        <v>156763.85378896326</v>
      </c>
      <c r="V578" s="5">
        <v>157492.17708402011</v>
      </c>
      <c r="W578" s="5">
        <v>158214.16795487949</v>
      </c>
      <c r="X578" s="5">
        <v>158928.16385473506</v>
      </c>
      <c r="Y578" s="5">
        <v>159633.88501900219</v>
      </c>
      <c r="Z578" s="5">
        <v>160330.10998769739</v>
      </c>
      <c r="AA578" s="5">
        <v>161016.2742783651</v>
      </c>
      <c r="AB578" s="5">
        <v>161694.47568975427</v>
      </c>
      <c r="AC578" s="5">
        <v>162365.46713112231</v>
      </c>
      <c r="AD578" s="5">
        <v>163029.77388484037</v>
      </c>
      <c r="AE578" s="5">
        <v>163684.42656227387</v>
      </c>
      <c r="AF578" s="5">
        <v>164333.71423076547</v>
      </c>
      <c r="AG578" s="6"/>
    </row>
    <row r="579" spans="1:33">
      <c r="A579" t="str">
        <f t="shared" si="9"/>
        <v>TENW06000022Births</v>
      </c>
      <c r="B579" t="str">
        <f>VLOOKUP(D579, Lookups!B:D,3,FALSE)</f>
        <v>W06000022</v>
      </c>
      <c r="C579" s="3" t="s">
        <v>175</v>
      </c>
      <c r="D579" s="3" t="s">
        <v>61</v>
      </c>
      <c r="E579" s="3" t="s">
        <v>34</v>
      </c>
      <c r="F579" s="4" t="s">
        <v>32</v>
      </c>
      <c r="G579" s="5">
        <v>942.64584843834359</v>
      </c>
      <c r="H579" s="5">
        <v>948.49629178043642</v>
      </c>
      <c r="I579" s="5">
        <v>957.0951756171869</v>
      </c>
      <c r="J579" s="5">
        <v>965.30037251920317</v>
      </c>
      <c r="K579" s="5">
        <v>975.66265653466212</v>
      </c>
      <c r="L579" s="5">
        <v>986.43068155490835</v>
      </c>
      <c r="M579" s="5">
        <v>996.01551402895257</v>
      </c>
      <c r="N579" s="5">
        <v>1006.1112094350118</v>
      </c>
      <c r="O579" s="5">
        <v>1012.7558051247699</v>
      </c>
      <c r="P579" s="5">
        <v>1015.2138421248155</v>
      </c>
      <c r="Q579" s="5">
        <v>1016.1425965024646</v>
      </c>
      <c r="R579" s="5">
        <v>1015.4857547117379</v>
      </c>
      <c r="S579" s="5">
        <v>1013.906512882133</v>
      </c>
      <c r="T579" s="5">
        <v>1012.7610235705833</v>
      </c>
      <c r="U579" s="5">
        <v>1012.4192517887241</v>
      </c>
      <c r="V579" s="5">
        <v>1012.5767183918858</v>
      </c>
      <c r="W579" s="5">
        <v>1013.5985601725638</v>
      </c>
      <c r="X579" s="5">
        <v>1015.1423757234702</v>
      </c>
      <c r="Y579" s="5">
        <v>1016.5247967957918</v>
      </c>
      <c r="Z579" s="5">
        <v>1017.7155515882959</v>
      </c>
      <c r="AA579" s="5">
        <v>1019.0899298874892</v>
      </c>
      <c r="AB579" s="5">
        <v>1020.9801330245011</v>
      </c>
      <c r="AC579" s="5">
        <v>1023.6802696573842</v>
      </c>
      <c r="AD579" s="5">
        <v>1026.5664334954602</v>
      </c>
      <c r="AE579" s="5">
        <v>1029.7686162949669</v>
      </c>
      <c r="AF579" s="5"/>
      <c r="AG579" s="6"/>
    </row>
    <row r="580" spans="1:33">
      <c r="A580" t="str">
        <f t="shared" si="9"/>
        <v>TENW06000022Births</v>
      </c>
      <c r="B580" t="str">
        <f>VLOOKUP(D580, Lookups!B:D,3,FALSE)</f>
        <v>W06000022</v>
      </c>
      <c r="C580" s="3" t="s">
        <v>175</v>
      </c>
      <c r="D580" s="3" t="s">
        <v>61</v>
      </c>
      <c r="E580" s="3" t="s">
        <v>34</v>
      </c>
      <c r="F580" s="4" t="s">
        <v>33</v>
      </c>
      <c r="G580" s="5">
        <v>897.757992682848</v>
      </c>
      <c r="H580" s="5">
        <v>903.32984374420198</v>
      </c>
      <c r="I580" s="5">
        <v>911.51925730326366</v>
      </c>
      <c r="J580" s="5">
        <v>919.33373090703003</v>
      </c>
      <c r="K580" s="5">
        <v>929.20257328589355</v>
      </c>
      <c r="L580" s="5">
        <v>939.45783568730349</v>
      </c>
      <c r="M580" s="5">
        <v>948.58624799225845</v>
      </c>
      <c r="N580" s="5">
        <v>958.20119644558952</v>
      </c>
      <c r="O580" s="5">
        <v>964.52938311135472</v>
      </c>
      <c r="P580" s="5">
        <v>966.87037083941493</v>
      </c>
      <c r="Q580" s="5">
        <v>967.75489885930165</v>
      </c>
      <c r="R580" s="5">
        <v>967.12933521996683</v>
      </c>
      <c r="S580" s="5">
        <v>965.62529531223731</v>
      </c>
      <c r="T580" s="5">
        <v>964.53435305997982</v>
      </c>
      <c r="U580" s="5">
        <v>964.20885610972425</v>
      </c>
      <c r="V580" s="5">
        <v>964.3588243101924</v>
      </c>
      <c r="W580" s="5">
        <v>965.33200700375733</v>
      </c>
      <c r="X580" s="5">
        <v>966.80230759687015</v>
      </c>
      <c r="Y580" s="5">
        <v>968.11889915560448</v>
      </c>
      <c r="Z580" s="5">
        <v>969.25295139173011</v>
      </c>
      <c r="AA580" s="5">
        <v>970.56188316617636</v>
      </c>
      <c r="AB580" s="5">
        <v>972.36207671379316</v>
      </c>
      <c r="AC580" s="5">
        <v>974.93363553147901</v>
      </c>
      <c r="AD580" s="5">
        <v>977.68236312426222</v>
      </c>
      <c r="AE580" s="5">
        <v>980.73206117051291</v>
      </c>
      <c r="AF580" s="5"/>
      <c r="AG580" s="6"/>
    </row>
    <row r="581" spans="1:33">
      <c r="A581" t="str">
        <f t="shared" si="9"/>
        <v>TENW06000022Deaths</v>
      </c>
      <c r="B581" t="str">
        <f>VLOOKUP(D581, Lookups!B:D,3,FALSE)</f>
        <v>W06000022</v>
      </c>
      <c r="C581" s="3" t="s">
        <v>175</v>
      </c>
      <c r="D581" s="3" t="s">
        <v>61</v>
      </c>
      <c r="E581" s="3" t="s">
        <v>35</v>
      </c>
      <c r="F581" s="4" t="s">
        <v>31</v>
      </c>
      <c r="G581" s="5">
        <v>1382.4810548012042</v>
      </c>
      <c r="H581" s="5">
        <v>1362.0959668167493</v>
      </c>
      <c r="I581" s="5">
        <v>1349.8110339479504</v>
      </c>
      <c r="J581" s="5">
        <v>1344.9974121997677</v>
      </c>
      <c r="K581" s="5">
        <v>1336.7827547391946</v>
      </c>
      <c r="L581" s="5">
        <v>1333.9482871484552</v>
      </c>
      <c r="M581" s="5">
        <v>1331.6281587051656</v>
      </c>
      <c r="N581" s="5">
        <v>1331.8104817980784</v>
      </c>
      <c r="O581" s="5">
        <v>1331.2616997672303</v>
      </c>
      <c r="P581" s="5">
        <v>1334.0258365347809</v>
      </c>
      <c r="Q581" s="5">
        <v>1337.3369395743753</v>
      </c>
      <c r="R581" s="5">
        <v>1343.0176544490598</v>
      </c>
      <c r="S581" s="5">
        <v>1352.4430542388006</v>
      </c>
      <c r="T581" s="5">
        <v>1360.0912939540278</v>
      </c>
      <c r="U581" s="5">
        <v>1368.7855141531963</v>
      </c>
      <c r="V581" s="5">
        <v>1375.4253731542731</v>
      </c>
      <c r="W581" s="5">
        <v>1385.4153686323561</v>
      </c>
      <c r="X581" s="5">
        <v>1396.7042203647059</v>
      </c>
      <c r="Y581" s="5">
        <v>1408.8994285678443</v>
      </c>
      <c r="Z581" s="5">
        <v>1421.2849136238756</v>
      </c>
      <c r="AA581" s="5">
        <v>1431.9311029761518</v>
      </c>
      <c r="AB581" s="5">
        <v>1442.8314696817033</v>
      </c>
      <c r="AC581" s="5">
        <v>1454.7878527825085</v>
      </c>
      <c r="AD581" s="5">
        <v>1470.0768204978046</v>
      </c>
      <c r="AE581" s="5">
        <v>1481.6937102854893</v>
      </c>
      <c r="AF581" s="5"/>
      <c r="AG581" s="6"/>
    </row>
    <row r="582" spans="1:33">
      <c r="A582" t="str">
        <f t="shared" si="9"/>
        <v>TENW06000022Mig_InternalIN</v>
      </c>
      <c r="B582" t="str">
        <f>VLOOKUP(D582, Lookups!B:D,3,FALSE)</f>
        <v>W06000022</v>
      </c>
      <c r="C582" s="3" t="s">
        <v>175</v>
      </c>
      <c r="D582" s="3" t="s">
        <v>61</v>
      </c>
      <c r="E582" s="3" t="s">
        <v>36</v>
      </c>
      <c r="F582" s="4" t="s">
        <v>31</v>
      </c>
      <c r="G582" s="5">
        <v>5088.8326966191999</v>
      </c>
      <c r="H582" s="5">
        <v>5088.8326966192026</v>
      </c>
      <c r="I582" s="5">
        <v>5088.8326966192008</v>
      </c>
      <c r="J582" s="5">
        <v>5088.8326966192035</v>
      </c>
      <c r="K582" s="5">
        <v>5088.8326966192008</v>
      </c>
      <c r="L582" s="5">
        <v>5088.8326966192026</v>
      </c>
      <c r="M582" s="5">
        <v>5088.8326966192044</v>
      </c>
      <c r="N582" s="5">
        <v>5088.8326966191999</v>
      </c>
      <c r="O582" s="5">
        <v>5088.8326966192008</v>
      </c>
      <c r="P582" s="5">
        <v>5088.8326966192017</v>
      </c>
      <c r="Q582" s="5">
        <v>5088.8326966192017</v>
      </c>
      <c r="R582" s="5">
        <v>5088.8326966192017</v>
      </c>
      <c r="S582" s="5">
        <v>5088.8326966192035</v>
      </c>
      <c r="T582" s="5">
        <v>5088.8326966192008</v>
      </c>
      <c r="U582" s="5">
        <v>5088.8326966191999</v>
      </c>
      <c r="V582" s="5">
        <v>5088.8326966191989</v>
      </c>
      <c r="W582" s="5">
        <v>5088.8326966192026</v>
      </c>
      <c r="X582" s="5">
        <v>5088.8326966191989</v>
      </c>
      <c r="Y582" s="5">
        <v>5088.8326966192026</v>
      </c>
      <c r="Z582" s="5">
        <v>5088.8326966192008</v>
      </c>
      <c r="AA582" s="5">
        <v>5088.8326966192035</v>
      </c>
      <c r="AB582" s="5">
        <v>5088.8326966192008</v>
      </c>
      <c r="AC582" s="5">
        <v>5088.8326966191999</v>
      </c>
      <c r="AD582" s="5">
        <v>5088.832696619198</v>
      </c>
      <c r="AE582" s="5">
        <v>5088.832696619198</v>
      </c>
      <c r="AF582" s="5"/>
      <c r="AG582" s="6"/>
    </row>
    <row r="583" spans="1:33">
      <c r="A583" t="str">
        <f t="shared" si="9"/>
        <v>TENW06000022Mig_InternalOut</v>
      </c>
      <c r="B583" t="str">
        <f>VLOOKUP(D583, Lookups!B:D,3,FALSE)</f>
        <v>W06000022</v>
      </c>
      <c r="C583" s="3" t="s">
        <v>175</v>
      </c>
      <c r="D583" s="3" t="s">
        <v>61</v>
      </c>
      <c r="E583" s="3" t="s">
        <v>37</v>
      </c>
      <c r="F583" s="4" t="s">
        <v>31</v>
      </c>
      <c r="G583" s="5">
        <v>5235.2519953076098</v>
      </c>
      <c r="H583" s="5">
        <v>5235.2519953076098</v>
      </c>
      <c r="I583" s="5">
        <v>5235.2519953076117</v>
      </c>
      <c r="J583" s="5">
        <v>5235.2519953076135</v>
      </c>
      <c r="K583" s="5">
        <v>5235.2519953076107</v>
      </c>
      <c r="L583" s="5">
        <v>5235.2519953076107</v>
      </c>
      <c r="M583" s="5">
        <v>5235.2519953076098</v>
      </c>
      <c r="N583" s="5">
        <v>5235.251995307608</v>
      </c>
      <c r="O583" s="5">
        <v>5235.2519953076107</v>
      </c>
      <c r="P583" s="5">
        <v>5235.2519953076117</v>
      </c>
      <c r="Q583" s="5">
        <v>5235.2519953076144</v>
      </c>
      <c r="R583" s="5">
        <v>5235.2519953076126</v>
      </c>
      <c r="S583" s="5">
        <v>5235.2519953076089</v>
      </c>
      <c r="T583" s="5">
        <v>5235.2519953076071</v>
      </c>
      <c r="U583" s="5">
        <v>5235.2519953076089</v>
      </c>
      <c r="V583" s="5">
        <v>5235.251995307608</v>
      </c>
      <c r="W583" s="5">
        <v>5235.251995307608</v>
      </c>
      <c r="X583" s="5">
        <v>5235.2519953076098</v>
      </c>
      <c r="Y583" s="5">
        <v>5235.2519953076071</v>
      </c>
      <c r="Z583" s="5">
        <v>5235.2519953076071</v>
      </c>
      <c r="AA583" s="5">
        <v>5235.251995307608</v>
      </c>
      <c r="AB583" s="5">
        <v>5235.251995307608</v>
      </c>
      <c r="AC583" s="5">
        <v>5235.2519953076135</v>
      </c>
      <c r="AD583" s="5">
        <v>5235.2519953076117</v>
      </c>
      <c r="AE583" s="5">
        <v>5235.2519953076107</v>
      </c>
      <c r="AF583" s="5"/>
      <c r="AG583" s="6"/>
    </row>
    <row r="584" spans="1:33">
      <c r="A584" t="str">
        <f t="shared" si="9"/>
        <v>TENW06000022Mig_OverseasIn</v>
      </c>
      <c r="B584" t="str">
        <f>VLOOKUP(D584, Lookups!B:D,3,FALSE)</f>
        <v>W06000022</v>
      </c>
      <c r="C584" s="3" t="s">
        <v>175</v>
      </c>
      <c r="D584" s="3" t="s">
        <v>61</v>
      </c>
      <c r="E584" s="3" t="s">
        <v>38</v>
      </c>
      <c r="F584" s="4" t="s">
        <v>31</v>
      </c>
      <c r="G584" s="5">
        <v>940.80000000000052</v>
      </c>
      <c r="H584" s="5">
        <v>940.80000000000052</v>
      </c>
      <c r="I584" s="5">
        <v>940.80000000000052</v>
      </c>
      <c r="J584" s="5">
        <v>940.80000000000052</v>
      </c>
      <c r="K584" s="5">
        <v>940.80000000000052</v>
      </c>
      <c r="L584" s="5">
        <v>940.80000000000052</v>
      </c>
      <c r="M584" s="5">
        <v>940.80000000000052</v>
      </c>
      <c r="N584" s="5">
        <v>940.80000000000052</v>
      </c>
      <c r="O584" s="5">
        <v>940.80000000000052</v>
      </c>
      <c r="P584" s="5">
        <v>940.80000000000052</v>
      </c>
      <c r="Q584" s="5">
        <v>940.80000000000052</v>
      </c>
      <c r="R584" s="5">
        <v>940.80000000000052</v>
      </c>
      <c r="S584" s="5">
        <v>940.80000000000052</v>
      </c>
      <c r="T584" s="5">
        <v>940.80000000000052</v>
      </c>
      <c r="U584" s="5">
        <v>940.80000000000052</v>
      </c>
      <c r="V584" s="5">
        <v>940.80000000000052</v>
      </c>
      <c r="W584" s="5">
        <v>940.80000000000052</v>
      </c>
      <c r="X584" s="5">
        <v>940.80000000000052</v>
      </c>
      <c r="Y584" s="5">
        <v>940.80000000000052</v>
      </c>
      <c r="Z584" s="5">
        <v>940.80000000000052</v>
      </c>
      <c r="AA584" s="5">
        <v>940.80000000000052</v>
      </c>
      <c r="AB584" s="5">
        <v>940.80000000000052</v>
      </c>
      <c r="AC584" s="5">
        <v>940.80000000000052</v>
      </c>
      <c r="AD584" s="5">
        <v>940.80000000000052</v>
      </c>
      <c r="AE584" s="5">
        <v>940.80000000000052</v>
      </c>
      <c r="AF584" s="5"/>
      <c r="AG584" s="6"/>
    </row>
    <row r="585" spans="1:33">
      <c r="A585" t="str">
        <f t="shared" si="9"/>
        <v>TENW06000022Mig_OverseasOut</v>
      </c>
      <c r="B585" t="str">
        <f>VLOOKUP(D585, Lookups!B:D,3,FALSE)</f>
        <v>W06000022</v>
      </c>
      <c r="C585" s="3" t="s">
        <v>175</v>
      </c>
      <c r="D585" s="3" t="s">
        <v>61</v>
      </c>
      <c r="E585" s="3" t="s">
        <v>39</v>
      </c>
      <c r="F585" s="4" t="s">
        <v>31</v>
      </c>
      <c r="G585" s="5">
        <v>673.9</v>
      </c>
      <c r="H585" s="5">
        <v>673.89999999999975</v>
      </c>
      <c r="I585" s="5">
        <v>673.9</v>
      </c>
      <c r="J585" s="5">
        <v>673.89999999999964</v>
      </c>
      <c r="K585" s="5">
        <v>673.9</v>
      </c>
      <c r="L585" s="5">
        <v>673.90000000000043</v>
      </c>
      <c r="M585" s="5">
        <v>673.89999999999986</v>
      </c>
      <c r="N585" s="5">
        <v>673.9</v>
      </c>
      <c r="O585" s="5">
        <v>673.9</v>
      </c>
      <c r="P585" s="5">
        <v>673.90000000000043</v>
      </c>
      <c r="Q585" s="5">
        <v>673.89999999999986</v>
      </c>
      <c r="R585" s="5">
        <v>673.90000000000032</v>
      </c>
      <c r="S585" s="5">
        <v>673.9000000000002</v>
      </c>
      <c r="T585" s="5">
        <v>673.9000000000002</v>
      </c>
      <c r="U585" s="5">
        <v>673.9000000000002</v>
      </c>
      <c r="V585" s="5">
        <v>673.89999999999952</v>
      </c>
      <c r="W585" s="5">
        <v>673.89999999999952</v>
      </c>
      <c r="X585" s="5">
        <v>673.89999999999975</v>
      </c>
      <c r="Y585" s="5">
        <v>673.9</v>
      </c>
      <c r="Z585" s="5">
        <v>673.89999999999964</v>
      </c>
      <c r="AA585" s="5">
        <v>673.90000000000009</v>
      </c>
      <c r="AB585" s="5">
        <v>673.90000000000032</v>
      </c>
      <c r="AC585" s="5">
        <v>673.90000000000009</v>
      </c>
      <c r="AD585" s="5">
        <v>673.9</v>
      </c>
      <c r="AE585" s="5">
        <v>673.89999999999975</v>
      </c>
      <c r="AF585" s="5"/>
      <c r="AG585" s="6"/>
    </row>
    <row r="586" spans="1:33">
      <c r="A586" t="str">
        <f t="shared" si="9"/>
        <v>TENW06000022Constraint</v>
      </c>
      <c r="B586" t="str">
        <f>VLOOKUP(D586, Lookups!B:D,3,FALSE)</f>
        <v>W06000022</v>
      </c>
      <c r="C586" s="3" t="s">
        <v>175</v>
      </c>
      <c r="D586" s="3" t="s">
        <v>61</v>
      </c>
      <c r="E586" s="3" t="s">
        <v>40</v>
      </c>
      <c r="F586" s="4" t="s">
        <v>31</v>
      </c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6"/>
    </row>
    <row r="587" spans="1:33">
      <c r="A587" t="str">
        <f t="shared" si="9"/>
        <v>TENW06000015StartPop</v>
      </c>
      <c r="B587" t="str">
        <f>VLOOKUP(D587, Lookups!B:D,3,FALSE)</f>
        <v>W06000015</v>
      </c>
      <c r="C587" s="3" t="s">
        <v>175</v>
      </c>
      <c r="D587" s="3" t="s">
        <v>62</v>
      </c>
      <c r="E587" s="3" t="s">
        <v>30</v>
      </c>
      <c r="F587" s="4" t="s">
        <v>31</v>
      </c>
      <c r="G587" s="5">
        <v>354294</v>
      </c>
      <c r="H587" s="5">
        <v>357827.26858052687</v>
      </c>
      <c r="I587" s="5">
        <v>361457.13718278095</v>
      </c>
      <c r="J587" s="5">
        <v>365171.77392411471</v>
      </c>
      <c r="K587" s="5">
        <v>368970.15310499311</v>
      </c>
      <c r="L587" s="5">
        <v>372862.81113734469</v>
      </c>
      <c r="M587" s="5">
        <v>376853.93890437705</v>
      </c>
      <c r="N587" s="5">
        <v>380948.42346353619</v>
      </c>
      <c r="O587" s="5">
        <v>385152.15629090485</v>
      </c>
      <c r="P587" s="5">
        <v>389445.02682299487</v>
      </c>
      <c r="Q587" s="5">
        <v>393805.41023143288</v>
      </c>
      <c r="R587" s="5">
        <v>398218.73120641784</v>
      </c>
      <c r="S587" s="5">
        <v>402668.39650771429</v>
      </c>
      <c r="T587" s="5">
        <v>407137.43365337048</v>
      </c>
      <c r="U587" s="5">
        <v>411619.92029807111</v>
      </c>
      <c r="V587" s="5">
        <v>416112.1887591189</v>
      </c>
      <c r="W587" s="5">
        <v>420608.01402351249</v>
      </c>
      <c r="X587" s="5">
        <v>425107.21812451136</v>
      </c>
      <c r="Y587" s="5">
        <v>429603.80496253591</v>
      </c>
      <c r="Z587" s="5">
        <v>434094.57408678578</v>
      </c>
      <c r="AA587" s="5">
        <v>438579.10100964579</v>
      </c>
      <c r="AB587" s="5">
        <v>443056.3699023212</v>
      </c>
      <c r="AC587" s="5">
        <v>447531.13647155708</v>
      </c>
      <c r="AD587" s="5">
        <v>452004.73331977543</v>
      </c>
      <c r="AE587" s="5">
        <v>456482.29530681402</v>
      </c>
      <c r="AF587" s="5">
        <v>460968.9213810052</v>
      </c>
      <c r="AG587" s="6"/>
    </row>
    <row r="588" spans="1:33">
      <c r="A588" t="str">
        <f t="shared" si="9"/>
        <v>TENW06000015Births</v>
      </c>
      <c r="B588" t="str">
        <f>VLOOKUP(D588, Lookups!B:D,3,FALSE)</f>
        <v>W06000015</v>
      </c>
      <c r="C588" s="3" t="s">
        <v>175</v>
      </c>
      <c r="D588" s="3" t="s">
        <v>62</v>
      </c>
      <c r="E588" s="3" t="s">
        <v>34</v>
      </c>
      <c r="F588" s="4" t="s">
        <v>32</v>
      </c>
      <c r="G588" s="5">
        <v>2358.4785196530697</v>
      </c>
      <c r="H588" s="5">
        <v>2389.0572141693046</v>
      </c>
      <c r="I588" s="5">
        <v>2425.7188914516282</v>
      </c>
      <c r="J588" s="5">
        <v>2463.0062031192597</v>
      </c>
      <c r="K588" s="5">
        <v>2508.4084013948755</v>
      </c>
      <c r="L588" s="5">
        <v>2557.6467320834317</v>
      </c>
      <c r="M588" s="5">
        <v>2609.7215205697039</v>
      </c>
      <c r="N588" s="5">
        <v>2666.6109267111665</v>
      </c>
      <c r="O588" s="5">
        <v>2715.0443001028243</v>
      </c>
      <c r="P588" s="5">
        <v>2753.8786461209802</v>
      </c>
      <c r="Q588" s="5">
        <v>2786.7862126092468</v>
      </c>
      <c r="R588" s="5">
        <v>2812.0941637970664</v>
      </c>
      <c r="S588" s="5">
        <v>2832.1464784964082</v>
      </c>
      <c r="T588" s="5">
        <v>2849.932877874845</v>
      </c>
      <c r="U588" s="5">
        <v>2867.0432274387022</v>
      </c>
      <c r="V588" s="5">
        <v>2883.1801980287191</v>
      </c>
      <c r="W588" s="5">
        <v>2899.3707978189832</v>
      </c>
      <c r="X588" s="5">
        <v>2915.1178055086511</v>
      </c>
      <c r="Y588" s="5">
        <v>2930.9882224270355</v>
      </c>
      <c r="Z588" s="5">
        <v>2947.0222481717001</v>
      </c>
      <c r="AA588" s="5">
        <v>2964.2477477674911</v>
      </c>
      <c r="AB588" s="5">
        <v>2983.8488491416738</v>
      </c>
      <c r="AC588" s="5">
        <v>3006.5664756943279</v>
      </c>
      <c r="AD588" s="5">
        <v>3030.9128672329471</v>
      </c>
      <c r="AE588" s="5">
        <v>3057.0690556701088</v>
      </c>
      <c r="AF588" s="5"/>
      <c r="AG588" s="6"/>
    </row>
    <row r="589" spans="1:33">
      <c r="A589" t="str">
        <f t="shared" si="9"/>
        <v>TENW06000015Births</v>
      </c>
      <c r="B589" t="str">
        <f>VLOOKUP(D589, Lookups!B:D,3,FALSE)</f>
        <v>W06000015</v>
      </c>
      <c r="C589" s="3" t="s">
        <v>175</v>
      </c>
      <c r="D589" s="3" t="s">
        <v>62</v>
      </c>
      <c r="E589" s="3" t="s">
        <v>34</v>
      </c>
      <c r="F589" s="4" t="s">
        <v>33</v>
      </c>
      <c r="G589" s="5">
        <v>2246.1701232728083</v>
      </c>
      <c r="H589" s="5">
        <v>2275.2926908343543</v>
      </c>
      <c r="I589" s="5">
        <v>2310.2085755856556</v>
      </c>
      <c r="J589" s="5">
        <v>2345.7203026364132</v>
      </c>
      <c r="K589" s="5">
        <v>2388.9604934830941</v>
      </c>
      <c r="L589" s="5">
        <v>2435.8541439407336</v>
      </c>
      <c r="M589" s="5">
        <v>2485.4491829028948</v>
      </c>
      <c r="N589" s="5">
        <v>2539.6295722262976</v>
      </c>
      <c r="O589" s="5">
        <v>2585.7565966512057</v>
      </c>
      <c r="P589" s="5">
        <v>2622.7416898186652</v>
      </c>
      <c r="Q589" s="5">
        <v>2654.0822307901517</v>
      </c>
      <c r="R589" s="5">
        <v>2678.1850425671646</v>
      </c>
      <c r="S589" s="5">
        <v>2697.282486026922</v>
      </c>
      <c r="T589" s="5">
        <v>2714.221914794889</v>
      </c>
      <c r="U589" s="5">
        <v>2730.5174865666181</v>
      </c>
      <c r="V589" s="5">
        <v>2745.8860307010636</v>
      </c>
      <c r="W589" s="5">
        <v>2761.3056502666923</v>
      </c>
      <c r="X589" s="5">
        <v>2776.3028011454217</v>
      </c>
      <c r="Y589" s="5">
        <v>2791.4174846283991</v>
      </c>
      <c r="Z589" s="5">
        <v>2806.6879860484205</v>
      </c>
      <c r="AA589" s="5">
        <v>2823.0932245223357</v>
      </c>
      <c r="AB589" s="5">
        <v>2841.7609409857469</v>
      </c>
      <c r="AC589" s="5">
        <v>2863.3967768049124</v>
      </c>
      <c r="AD589" s="5">
        <v>2886.5838174448218</v>
      </c>
      <c r="AE589" s="5">
        <v>2911.4944742588118</v>
      </c>
      <c r="AF589" s="5"/>
      <c r="AG589" s="6"/>
    </row>
    <row r="590" spans="1:33">
      <c r="A590" t="str">
        <f t="shared" si="9"/>
        <v>TENW06000015Deaths</v>
      </c>
      <c r="B590" t="str">
        <f>VLOOKUP(D590, Lookups!B:D,3,FALSE)</f>
        <v>W06000015</v>
      </c>
      <c r="C590" s="3" t="s">
        <v>175</v>
      </c>
      <c r="D590" s="3" t="s">
        <v>62</v>
      </c>
      <c r="E590" s="3" t="s">
        <v>35</v>
      </c>
      <c r="F590" s="4" t="s">
        <v>31</v>
      </c>
      <c r="G590" s="5">
        <v>2666.9930703091195</v>
      </c>
      <c r="H590" s="5">
        <v>2630.0943106597642</v>
      </c>
      <c r="I590" s="5">
        <v>2616.9037336136771</v>
      </c>
      <c r="J590" s="5">
        <v>2605.9603327875166</v>
      </c>
      <c r="K590" s="5">
        <v>2600.323870436383</v>
      </c>
      <c r="L590" s="5">
        <v>2597.9861169018131</v>
      </c>
      <c r="M590" s="5">
        <v>2596.2991522234938</v>
      </c>
      <c r="N590" s="5">
        <v>2598.120679479357</v>
      </c>
      <c r="O590" s="5">
        <v>2603.543372574085</v>
      </c>
      <c r="P590" s="5">
        <v>2611.8499354119535</v>
      </c>
      <c r="Q590" s="5">
        <v>2623.1604763244177</v>
      </c>
      <c r="R590" s="5">
        <v>2636.226912977831</v>
      </c>
      <c r="S590" s="5">
        <v>2656.0048267773891</v>
      </c>
      <c r="T590" s="5">
        <v>2677.2811558789222</v>
      </c>
      <c r="U590" s="5">
        <v>2700.9052608676811</v>
      </c>
      <c r="V590" s="5">
        <v>2728.853972246688</v>
      </c>
      <c r="W590" s="5">
        <v>2757.0853549969174</v>
      </c>
      <c r="X590" s="5">
        <v>2790.4467765398285</v>
      </c>
      <c r="Y590" s="5">
        <v>2827.2495907154589</v>
      </c>
      <c r="Z590" s="5">
        <v>2864.7963192703851</v>
      </c>
      <c r="AA590" s="5">
        <v>2905.6850875246432</v>
      </c>
      <c r="AB590" s="5">
        <v>2946.4562288017264</v>
      </c>
      <c r="AC590" s="5">
        <v>2991.9794121910886</v>
      </c>
      <c r="AD590" s="5">
        <v>3035.5477055490974</v>
      </c>
      <c r="AE590" s="5">
        <v>3077.5504636478554</v>
      </c>
      <c r="AF590" s="5"/>
      <c r="AG590" s="6"/>
    </row>
    <row r="591" spans="1:33">
      <c r="A591" t="str">
        <f t="shared" si="9"/>
        <v>TENW06000015Mig_InternalIN</v>
      </c>
      <c r="B591" t="str">
        <f>VLOOKUP(D591, Lookups!B:D,3,FALSE)</f>
        <v>W06000015</v>
      </c>
      <c r="C591" s="3" t="s">
        <v>175</v>
      </c>
      <c r="D591" s="3" t="s">
        <v>62</v>
      </c>
      <c r="E591" s="3" t="s">
        <v>36</v>
      </c>
      <c r="F591" s="4" t="s">
        <v>31</v>
      </c>
      <c r="G591" s="5">
        <v>18871.653531729495</v>
      </c>
      <c r="H591" s="5">
        <v>18871.653531729484</v>
      </c>
      <c r="I591" s="5">
        <v>18871.653531729506</v>
      </c>
      <c r="J591" s="5">
        <v>18871.653531729513</v>
      </c>
      <c r="K591" s="5">
        <v>18871.653531729506</v>
      </c>
      <c r="L591" s="5">
        <v>18871.653531729517</v>
      </c>
      <c r="M591" s="5">
        <v>18871.653531729495</v>
      </c>
      <c r="N591" s="5">
        <v>18871.653531729495</v>
      </c>
      <c r="O591" s="5">
        <v>18871.653531729502</v>
      </c>
      <c r="P591" s="5">
        <v>18871.653531729495</v>
      </c>
      <c r="Q591" s="5">
        <v>18871.653531729502</v>
      </c>
      <c r="R591" s="5">
        <v>18871.653531729495</v>
      </c>
      <c r="S591" s="5">
        <v>18871.653531729498</v>
      </c>
      <c r="T591" s="5">
        <v>18871.653531729487</v>
      </c>
      <c r="U591" s="5">
        <v>18871.653531729506</v>
      </c>
      <c r="V591" s="5">
        <v>18871.653531729498</v>
      </c>
      <c r="W591" s="5">
        <v>18871.653531729513</v>
      </c>
      <c r="X591" s="5">
        <v>18871.653531729502</v>
      </c>
      <c r="Y591" s="5">
        <v>18871.653531729502</v>
      </c>
      <c r="Z591" s="5">
        <v>18871.653531729484</v>
      </c>
      <c r="AA591" s="5">
        <v>18871.653531729498</v>
      </c>
      <c r="AB591" s="5">
        <v>18871.653531729531</v>
      </c>
      <c r="AC591" s="5">
        <v>18871.653531729509</v>
      </c>
      <c r="AD591" s="5">
        <v>18871.653531729517</v>
      </c>
      <c r="AE591" s="5">
        <v>18871.653531729506</v>
      </c>
      <c r="AF591" s="5"/>
      <c r="AG591" s="6"/>
    </row>
    <row r="592" spans="1:33">
      <c r="A592" t="str">
        <f t="shared" si="9"/>
        <v>TENW06000015Mig_InternalOut</v>
      </c>
      <c r="B592" t="str">
        <f>VLOOKUP(D592, Lookups!B:D,3,FALSE)</f>
        <v>W06000015</v>
      </c>
      <c r="C592" s="3" t="s">
        <v>175</v>
      </c>
      <c r="D592" s="3" t="s">
        <v>62</v>
      </c>
      <c r="E592" s="3" t="s">
        <v>37</v>
      </c>
      <c r="F592" s="4" t="s">
        <v>31</v>
      </c>
      <c r="G592" s="5">
        <v>18880.140523819358</v>
      </c>
      <c r="H592" s="5">
        <v>18880.140523819347</v>
      </c>
      <c r="I592" s="5">
        <v>18880.140523819355</v>
      </c>
      <c r="J592" s="5">
        <v>18880.140523819377</v>
      </c>
      <c r="K592" s="5">
        <v>18880.140523819347</v>
      </c>
      <c r="L592" s="5">
        <v>18880.140523819347</v>
      </c>
      <c r="M592" s="5">
        <v>18880.140523819358</v>
      </c>
      <c r="N592" s="5">
        <v>18880.140523819351</v>
      </c>
      <c r="O592" s="5">
        <v>18880.140523819337</v>
      </c>
      <c r="P592" s="5">
        <v>18880.140523819358</v>
      </c>
      <c r="Q592" s="5">
        <v>18880.140523819351</v>
      </c>
      <c r="R592" s="5">
        <v>18880.140523819366</v>
      </c>
      <c r="S592" s="5">
        <v>18880.140523819351</v>
      </c>
      <c r="T592" s="5">
        <v>18880.140523819337</v>
      </c>
      <c r="U592" s="5">
        <v>18880.140523819355</v>
      </c>
      <c r="V592" s="5">
        <v>18880.140523819347</v>
      </c>
      <c r="W592" s="5">
        <v>18880.140523819344</v>
      </c>
      <c r="X592" s="5">
        <v>18880.140523819344</v>
      </c>
      <c r="Y592" s="5">
        <v>18880.140523819351</v>
      </c>
      <c r="Z592" s="5">
        <v>18880.140523819358</v>
      </c>
      <c r="AA592" s="5">
        <v>18880.140523819351</v>
      </c>
      <c r="AB592" s="5">
        <v>18880.140523819351</v>
      </c>
      <c r="AC592" s="5">
        <v>18880.140523819355</v>
      </c>
      <c r="AD592" s="5">
        <v>18880.140523819344</v>
      </c>
      <c r="AE592" s="5">
        <v>18880.140523819362</v>
      </c>
      <c r="AF592" s="5"/>
      <c r="AG592" s="6"/>
    </row>
    <row r="593" spans="1:33">
      <c r="A593" t="str">
        <f t="shared" si="9"/>
        <v>TENW06000015Mig_OverseasIn</v>
      </c>
      <c r="B593" t="str">
        <f>VLOOKUP(D593, Lookups!B:D,3,FALSE)</f>
        <v>W06000015</v>
      </c>
      <c r="C593" s="3" t="s">
        <v>175</v>
      </c>
      <c r="D593" s="3" t="s">
        <v>62</v>
      </c>
      <c r="E593" s="3" t="s">
        <v>38</v>
      </c>
      <c r="F593" s="4" t="s">
        <v>31</v>
      </c>
      <c r="G593" s="5">
        <v>4959</v>
      </c>
      <c r="H593" s="5">
        <v>4959</v>
      </c>
      <c r="I593" s="5">
        <v>4959</v>
      </c>
      <c r="J593" s="5">
        <v>4959</v>
      </c>
      <c r="K593" s="5">
        <v>4959</v>
      </c>
      <c r="L593" s="5">
        <v>4959</v>
      </c>
      <c r="M593" s="5">
        <v>4959</v>
      </c>
      <c r="N593" s="5">
        <v>4959</v>
      </c>
      <c r="O593" s="5">
        <v>4959</v>
      </c>
      <c r="P593" s="5">
        <v>4959</v>
      </c>
      <c r="Q593" s="5">
        <v>4959</v>
      </c>
      <c r="R593" s="5">
        <v>4959</v>
      </c>
      <c r="S593" s="5">
        <v>4959</v>
      </c>
      <c r="T593" s="5">
        <v>4959</v>
      </c>
      <c r="U593" s="5">
        <v>4959</v>
      </c>
      <c r="V593" s="5">
        <v>4959</v>
      </c>
      <c r="W593" s="5">
        <v>4959</v>
      </c>
      <c r="X593" s="5">
        <v>4959</v>
      </c>
      <c r="Y593" s="5">
        <v>4959</v>
      </c>
      <c r="Z593" s="5">
        <v>4959</v>
      </c>
      <c r="AA593" s="5">
        <v>4959</v>
      </c>
      <c r="AB593" s="5">
        <v>4959</v>
      </c>
      <c r="AC593" s="5">
        <v>4959</v>
      </c>
      <c r="AD593" s="5">
        <v>4959</v>
      </c>
      <c r="AE593" s="5">
        <v>4959</v>
      </c>
      <c r="AF593" s="5"/>
      <c r="AG593" s="6"/>
    </row>
    <row r="594" spans="1:33">
      <c r="A594" t="str">
        <f t="shared" si="9"/>
        <v>TENW06000015Mig_OverseasOut</v>
      </c>
      <c r="B594" t="str">
        <f>VLOOKUP(D594, Lookups!B:D,3,FALSE)</f>
        <v>W06000015</v>
      </c>
      <c r="C594" s="3" t="s">
        <v>175</v>
      </c>
      <c r="D594" s="3" t="s">
        <v>62</v>
      </c>
      <c r="E594" s="3" t="s">
        <v>39</v>
      </c>
      <c r="F594" s="4" t="s">
        <v>31</v>
      </c>
      <c r="G594" s="5">
        <v>3354.8999999999974</v>
      </c>
      <c r="H594" s="5">
        <v>3354.9</v>
      </c>
      <c r="I594" s="5">
        <v>3354.9000000000015</v>
      </c>
      <c r="J594" s="5">
        <v>3354.900000000001</v>
      </c>
      <c r="K594" s="5">
        <v>3354.9</v>
      </c>
      <c r="L594" s="5">
        <v>3354.8999999999996</v>
      </c>
      <c r="M594" s="5">
        <v>3354.9</v>
      </c>
      <c r="N594" s="5">
        <v>3354.8999999999992</v>
      </c>
      <c r="O594" s="5">
        <v>3354.8999999999996</v>
      </c>
      <c r="P594" s="5">
        <v>3354.8999999999996</v>
      </c>
      <c r="Q594" s="5">
        <v>3354.8999999999987</v>
      </c>
      <c r="R594" s="5">
        <v>3354.9000000000005</v>
      </c>
      <c r="S594" s="5">
        <v>3354.9000000000015</v>
      </c>
      <c r="T594" s="5">
        <v>3354.8999999999996</v>
      </c>
      <c r="U594" s="5">
        <v>3354.8999999999996</v>
      </c>
      <c r="V594" s="5">
        <v>3354.9000000000015</v>
      </c>
      <c r="W594" s="5">
        <v>3354.8999999999992</v>
      </c>
      <c r="X594" s="5">
        <v>3354.9000000000024</v>
      </c>
      <c r="Y594" s="5">
        <v>3354.9</v>
      </c>
      <c r="Z594" s="5">
        <v>3354.900000000001</v>
      </c>
      <c r="AA594" s="5">
        <v>3354.8999999999983</v>
      </c>
      <c r="AB594" s="5">
        <v>3354.900000000001</v>
      </c>
      <c r="AC594" s="5">
        <v>3354.900000000001</v>
      </c>
      <c r="AD594" s="5">
        <v>3354.8999999999983</v>
      </c>
      <c r="AE594" s="5">
        <v>3354.8999999999996</v>
      </c>
      <c r="AF594" s="5"/>
      <c r="AG594" s="6"/>
    </row>
    <row r="595" spans="1:33">
      <c r="A595" t="str">
        <f t="shared" si="9"/>
        <v>TENW06000015Constraint</v>
      </c>
      <c r="B595" t="str">
        <f>VLOOKUP(D595, Lookups!B:D,3,FALSE)</f>
        <v>W06000015</v>
      </c>
      <c r="C595" s="3" t="s">
        <v>175</v>
      </c>
      <c r="D595" s="3" t="s">
        <v>62</v>
      </c>
      <c r="E595" s="3" t="s">
        <v>40</v>
      </c>
      <c r="F595" s="4" t="s">
        <v>31</v>
      </c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6"/>
    </row>
    <row r="596" spans="1:33">
      <c r="A596" t="str">
        <f t="shared" si="9"/>
        <v>LOWW06000001StartPop</v>
      </c>
      <c r="B596" t="str">
        <f>VLOOKUP(D596, Lookups!B:D,3,FALSE)</f>
        <v>W06000001</v>
      </c>
      <c r="C596" s="3" t="s">
        <v>173</v>
      </c>
      <c r="D596" s="3" t="s">
        <v>41</v>
      </c>
      <c r="E596" s="3" t="s">
        <v>30</v>
      </c>
      <c r="F596" s="4" t="s">
        <v>31</v>
      </c>
      <c r="G596" s="5">
        <v>70169</v>
      </c>
      <c r="H596" s="5">
        <v>70165.469961879528</v>
      </c>
      <c r="I596" s="5">
        <v>70128.993792517984</v>
      </c>
      <c r="J596" s="5">
        <v>70082.825054617759</v>
      </c>
      <c r="K596" s="5">
        <v>70019.59132808361</v>
      </c>
      <c r="L596" s="5">
        <v>69946.130992900711</v>
      </c>
      <c r="M596" s="5">
        <v>69858.366805362777</v>
      </c>
      <c r="N596" s="5">
        <v>69756.884498116036</v>
      </c>
      <c r="O596" s="5">
        <v>69639.953199989381</v>
      </c>
      <c r="P596" s="5">
        <v>69507.106805453121</v>
      </c>
      <c r="Q596" s="5">
        <v>69355.07880586604</v>
      </c>
      <c r="R596" s="5">
        <v>69186.078530528073</v>
      </c>
      <c r="S596" s="5">
        <v>69002.037637097674</v>
      </c>
      <c r="T596" s="5">
        <v>68802.414625116318</v>
      </c>
      <c r="U596" s="5">
        <v>68587.778965888792</v>
      </c>
      <c r="V596" s="5">
        <v>68358.232937961657</v>
      </c>
      <c r="W596" s="5">
        <v>68114.952466768198</v>
      </c>
      <c r="X596" s="5">
        <v>67859.860259881942</v>
      </c>
      <c r="Y596" s="5">
        <v>67594.724642266534</v>
      </c>
      <c r="Z596" s="5">
        <v>67320.66339894179</v>
      </c>
      <c r="AA596" s="5">
        <v>67034.537044182769</v>
      </c>
      <c r="AB596" s="5">
        <v>66739.083595687203</v>
      </c>
      <c r="AC596" s="5">
        <v>66435.029931102021</v>
      </c>
      <c r="AD596" s="5">
        <v>66125.086693770354</v>
      </c>
      <c r="AE596" s="5">
        <v>65804.569404229944</v>
      </c>
      <c r="AF596" s="5">
        <v>65476.859726977775</v>
      </c>
      <c r="AG596" s="6"/>
    </row>
    <row r="597" spans="1:33">
      <c r="A597" t="str">
        <f t="shared" si="9"/>
        <v>LOWW06000001Births</v>
      </c>
      <c r="B597" t="str">
        <f>VLOOKUP(D597, Lookups!B:D,3,FALSE)</f>
        <v>W06000001</v>
      </c>
      <c r="C597" s="3" t="s">
        <v>173</v>
      </c>
      <c r="D597" s="3" t="s">
        <v>41</v>
      </c>
      <c r="E597" s="3" t="s">
        <v>34</v>
      </c>
      <c r="F597" s="4" t="s">
        <v>32</v>
      </c>
      <c r="G597" s="5">
        <v>388.06706369838207</v>
      </c>
      <c r="H597" s="5">
        <v>376.41873296608151</v>
      </c>
      <c r="I597" s="5">
        <v>368.99996574501972</v>
      </c>
      <c r="J597" s="5">
        <v>362.18531834250416</v>
      </c>
      <c r="K597" s="5">
        <v>355.81158866866809</v>
      </c>
      <c r="L597" s="5">
        <v>349.61005693392229</v>
      </c>
      <c r="M597" s="5">
        <v>343.17769258081933</v>
      </c>
      <c r="N597" s="5">
        <v>336.97339468365203</v>
      </c>
      <c r="O597" s="5">
        <v>330.85038274531712</v>
      </c>
      <c r="P597" s="5">
        <v>325.1634709521673</v>
      </c>
      <c r="Q597" s="5">
        <v>320.46769011140498</v>
      </c>
      <c r="R597" s="5">
        <v>316.55494793693811</v>
      </c>
      <c r="S597" s="5">
        <v>313.31010936070095</v>
      </c>
      <c r="T597" s="5">
        <v>310.92384207857447</v>
      </c>
      <c r="U597" s="5">
        <v>309.08934909360846</v>
      </c>
      <c r="V597" s="5">
        <v>307.83673039640735</v>
      </c>
      <c r="W597" s="5">
        <v>307.35008100760103</v>
      </c>
      <c r="X597" s="5">
        <v>307.74888659303053</v>
      </c>
      <c r="Y597" s="5">
        <v>308.78831444510604</v>
      </c>
      <c r="Z597" s="5">
        <v>309.82683258844247</v>
      </c>
      <c r="AA597" s="5">
        <v>311.01458954940313</v>
      </c>
      <c r="AB597" s="5">
        <v>312.39894177032681</v>
      </c>
      <c r="AC597" s="5">
        <v>313.88789142165012</v>
      </c>
      <c r="AD597" s="5">
        <v>315.17747933970372</v>
      </c>
      <c r="AE597" s="5">
        <v>315.60457916733458</v>
      </c>
      <c r="AF597" s="5"/>
      <c r="AG597" s="6"/>
    </row>
    <row r="598" spans="1:33">
      <c r="A598" t="str">
        <f t="shared" si="9"/>
        <v>LOWW06000001Births</v>
      </c>
      <c r="B598" t="str">
        <f>VLOOKUP(D598, Lookups!B:D,3,FALSE)</f>
        <v>W06000001</v>
      </c>
      <c r="C598" s="3" t="s">
        <v>173</v>
      </c>
      <c r="D598" s="3" t="s">
        <v>41</v>
      </c>
      <c r="E598" s="3" t="s">
        <v>34</v>
      </c>
      <c r="F598" s="4" t="s">
        <v>33</v>
      </c>
      <c r="G598" s="5">
        <v>369.58769691645637</v>
      </c>
      <c r="H598" s="5">
        <v>358.49404808358815</v>
      </c>
      <c r="I598" s="5">
        <v>351.42855516321345</v>
      </c>
      <c r="J598" s="5">
        <v>344.93841447775969</v>
      </c>
      <c r="K598" s="5">
        <v>338.86819545821407</v>
      </c>
      <c r="L598" s="5">
        <v>332.96197448353115</v>
      </c>
      <c r="M598" s="5">
        <v>326.83591290970332</v>
      </c>
      <c r="N598" s="5">
        <v>320.9270574944963</v>
      </c>
      <c r="O598" s="5">
        <v>315.09561728178085</v>
      </c>
      <c r="P598" s="5">
        <v>309.67951056000328</v>
      </c>
      <c r="Q598" s="5">
        <v>305.20733812253343</v>
      </c>
      <c r="R598" s="5">
        <v>301.48091683053462</v>
      </c>
      <c r="S598" s="5">
        <v>298.39059423312591</v>
      </c>
      <c r="T598" s="5">
        <v>296.11795862055129</v>
      </c>
      <c r="U598" s="5">
        <v>294.37082236306679</v>
      </c>
      <c r="V598" s="5">
        <v>293.17785211972534</v>
      </c>
      <c r="W598" s="5">
        <v>292.71437648976439</v>
      </c>
      <c r="X598" s="5">
        <v>293.09419135071028</v>
      </c>
      <c r="Y598" s="5">
        <v>294.08412268448103</v>
      </c>
      <c r="Z598" s="5">
        <v>295.07318762893601</v>
      </c>
      <c r="AA598" s="5">
        <v>296.20438478726817</v>
      </c>
      <c r="AB598" s="5">
        <v>297.52281553523301</v>
      </c>
      <c r="AC598" s="5">
        <v>298.94086288821541</v>
      </c>
      <c r="AD598" s="5">
        <v>300.16904191496008</v>
      </c>
      <c r="AE598" s="5">
        <v>300.57580367449498</v>
      </c>
      <c r="AF598" s="5"/>
      <c r="AG598" s="6"/>
    </row>
    <row r="599" spans="1:33">
      <c r="A599" t="str">
        <f t="shared" si="9"/>
        <v>LOWW06000001Deaths</v>
      </c>
      <c r="B599" t="str">
        <f>VLOOKUP(D599, Lookups!B:D,3,FALSE)</f>
        <v>W06000001</v>
      </c>
      <c r="C599" s="3" t="s">
        <v>173</v>
      </c>
      <c r="D599" s="3" t="s">
        <v>41</v>
      </c>
      <c r="E599" s="3" t="s">
        <v>35</v>
      </c>
      <c r="F599" s="4" t="s">
        <v>31</v>
      </c>
      <c r="G599" s="5">
        <v>795.65935873529281</v>
      </c>
      <c r="H599" s="5">
        <v>805.86351041125681</v>
      </c>
      <c r="I599" s="5">
        <v>801.07181880839903</v>
      </c>
      <c r="J599" s="5">
        <v>804.83201935445459</v>
      </c>
      <c r="K599" s="5">
        <v>802.61467930974504</v>
      </c>
      <c r="L599" s="5">
        <v>804.81077895545252</v>
      </c>
      <c r="M599" s="5">
        <v>805.97047273718044</v>
      </c>
      <c r="N599" s="5">
        <v>809.30631030483164</v>
      </c>
      <c r="O599" s="5">
        <v>813.26695456339257</v>
      </c>
      <c r="P599" s="5">
        <v>821.34554109924568</v>
      </c>
      <c r="Q599" s="5">
        <v>829.14986357185137</v>
      </c>
      <c r="R599" s="5">
        <v>836.55131819794826</v>
      </c>
      <c r="S599" s="5">
        <v>845.79827557514034</v>
      </c>
      <c r="T599" s="5">
        <v>856.15201992666493</v>
      </c>
      <c r="U599" s="5">
        <v>867.48075938378986</v>
      </c>
      <c r="V599" s="5">
        <v>878.76961370961135</v>
      </c>
      <c r="W599" s="5">
        <v>889.63122438360051</v>
      </c>
      <c r="X599" s="5">
        <v>900.45325555918043</v>
      </c>
      <c r="Y599" s="5">
        <v>911.40824045431032</v>
      </c>
      <c r="Z599" s="5">
        <v>925.50093497638136</v>
      </c>
      <c r="AA599" s="5">
        <v>937.14698283224106</v>
      </c>
      <c r="AB599" s="5">
        <v>948.44998189077864</v>
      </c>
      <c r="AC599" s="5">
        <v>957.24655164155115</v>
      </c>
      <c r="AD599" s="5">
        <v>970.33837079505179</v>
      </c>
      <c r="AE599" s="5">
        <v>978.36462009396314</v>
      </c>
      <c r="AF599" s="5"/>
      <c r="AG599" s="6"/>
    </row>
    <row r="600" spans="1:33">
      <c r="A600" t="str">
        <f t="shared" si="9"/>
        <v>LOWW06000001Mig_InternalIN</v>
      </c>
      <c r="B600" t="str">
        <f>VLOOKUP(D600, Lookups!B:D,3,FALSE)</f>
        <v>W06000001</v>
      </c>
      <c r="C600" s="3" t="s">
        <v>173</v>
      </c>
      <c r="D600" s="3" t="s">
        <v>41</v>
      </c>
      <c r="E600" s="3" t="s">
        <v>36</v>
      </c>
      <c r="F600" s="4" t="s">
        <v>31</v>
      </c>
      <c r="G600" s="5">
        <v>2317.8366199999987</v>
      </c>
      <c r="H600" s="5">
        <v>2317.8366199999996</v>
      </c>
      <c r="I600" s="5">
        <v>2317.8366200000005</v>
      </c>
      <c r="J600" s="5">
        <v>2317.8366199999996</v>
      </c>
      <c r="K600" s="5">
        <v>2317.8366199999987</v>
      </c>
      <c r="L600" s="5">
        <v>2317.8366200000009</v>
      </c>
      <c r="M600" s="5">
        <v>2317.8366200000014</v>
      </c>
      <c r="N600" s="5">
        <v>2317.8366200000014</v>
      </c>
      <c r="O600" s="5">
        <v>2317.8366200000005</v>
      </c>
      <c r="P600" s="5">
        <v>2317.8366199999996</v>
      </c>
      <c r="Q600" s="5">
        <v>2317.8366200000037</v>
      </c>
      <c r="R600" s="5">
        <v>2317.8366199999987</v>
      </c>
      <c r="S600" s="5">
        <v>2317.8366199999978</v>
      </c>
      <c r="T600" s="5">
        <v>2317.83662</v>
      </c>
      <c r="U600" s="5">
        <v>2317.8366200000009</v>
      </c>
      <c r="V600" s="5">
        <v>2317.8366199999987</v>
      </c>
      <c r="W600" s="5">
        <v>2317.8366200000009</v>
      </c>
      <c r="X600" s="5">
        <v>2317.8366199999996</v>
      </c>
      <c r="Y600" s="5">
        <v>2317.8366199999996</v>
      </c>
      <c r="Z600" s="5">
        <v>2317.8366200000009</v>
      </c>
      <c r="AA600" s="5">
        <v>2317.8366199999991</v>
      </c>
      <c r="AB600" s="5">
        <v>2317.83662</v>
      </c>
      <c r="AC600" s="5">
        <v>2317.8366199999991</v>
      </c>
      <c r="AD600" s="5">
        <v>2317.8366199999996</v>
      </c>
      <c r="AE600" s="5">
        <v>2317.8366200000005</v>
      </c>
      <c r="AF600" s="5"/>
      <c r="AG600" s="6"/>
    </row>
    <row r="601" spans="1:33">
      <c r="A601" t="str">
        <f t="shared" si="9"/>
        <v>LOWW06000001Mig_InternalOut</v>
      </c>
      <c r="B601" t="str">
        <f>VLOOKUP(D601, Lookups!B:D,3,FALSE)</f>
        <v>W06000001</v>
      </c>
      <c r="C601" s="3" t="s">
        <v>173</v>
      </c>
      <c r="D601" s="3" t="s">
        <v>41</v>
      </c>
      <c r="E601" s="3" t="s">
        <v>37</v>
      </c>
      <c r="F601" s="4" t="s">
        <v>31</v>
      </c>
      <c r="G601" s="5">
        <v>2305.5620600000002</v>
      </c>
      <c r="H601" s="5">
        <v>2305.5620599999997</v>
      </c>
      <c r="I601" s="5">
        <v>2305.5620600000002</v>
      </c>
      <c r="J601" s="5">
        <v>2305.5620599999988</v>
      </c>
      <c r="K601" s="5">
        <v>2305.5620599999984</v>
      </c>
      <c r="L601" s="5">
        <v>2305.5620600000016</v>
      </c>
      <c r="M601" s="5">
        <v>2305.5620599999988</v>
      </c>
      <c r="N601" s="5">
        <v>2305.5620600000002</v>
      </c>
      <c r="O601" s="5">
        <v>2305.5620599999979</v>
      </c>
      <c r="P601" s="5">
        <v>2305.5620600000011</v>
      </c>
      <c r="Q601" s="5">
        <v>2305.5620599999993</v>
      </c>
      <c r="R601" s="5">
        <v>2305.5620599999997</v>
      </c>
      <c r="S601" s="5">
        <v>2305.5620599999997</v>
      </c>
      <c r="T601" s="5">
        <v>2305.5620599999988</v>
      </c>
      <c r="U601" s="5">
        <v>2305.5620600000002</v>
      </c>
      <c r="V601" s="5">
        <v>2305.5620599999993</v>
      </c>
      <c r="W601" s="5">
        <v>2305.5620600000002</v>
      </c>
      <c r="X601" s="5">
        <v>2305.5620600000011</v>
      </c>
      <c r="Y601" s="5">
        <v>2305.5620600000002</v>
      </c>
      <c r="Z601" s="5">
        <v>2305.5620599999993</v>
      </c>
      <c r="AA601" s="5">
        <v>2305.5620600000011</v>
      </c>
      <c r="AB601" s="5">
        <v>2305.5620600000002</v>
      </c>
      <c r="AC601" s="5">
        <v>2305.5620600000002</v>
      </c>
      <c r="AD601" s="5">
        <v>2305.5620600000007</v>
      </c>
      <c r="AE601" s="5">
        <v>2305.5620599999993</v>
      </c>
      <c r="AF601" s="5"/>
      <c r="AG601" s="6"/>
    </row>
    <row r="602" spans="1:33">
      <c r="A602" t="str">
        <f t="shared" si="9"/>
        <v>LOWW06000001Mig_OverseasIn</v>
      </c>
      <c r="B602" t="str">
        <f>VLOOKUP(D602, Lookups!B:D,3,FALSE)</f>
        <v>W06000001</v>
      </c>
      <c r="C602" s="3" t="s">
        <v>173</v>
      </c>
      <c r="D602" s="3" t="s">
        <v>41</v>
      </c>
      <c r="E602" s="3" t="s">
        <v>38</v>
      </c>
      <c r="F602" s="4" t="s">
        <v>31</v>
      </c>
      <c r="G602" s="5">
        <v>127.20000000000007</v>
      </c>
      <c r="H602" s="5">
        <v>127.20000000000007</v>
      </c>
      <c r="I602" s="5">
        <v>127.20000000000007</v>
      </c>
      <c r="J602" s="5">
        <v>127.20000000000007</v>
      </c>
      <c r="K602" s="5">
        <v>127.20000000000007</v>
      </c>
      <c r="L602" s="5">
        <v>127.20000000000007</v>
      </c>
      <c r="M602" s="5">
        <v>127.20000000000007</v>
      </c>
      <c r="N602" s="5">
        <v>127.20000000000007</v>
      </c>
      <c r="O602" s="5">
        <v>127.20000000000007</v>
      </c>
      <c r="P602" s="5">
        <v>127.20000000000007</v>
      </c>
      <c r="Q602" s="5">
        <v>127.20000000000007</v>
      </c>
      <c r="R602" s="5">
        <v>127.20000000000007</v>
      </c>
      <c r="S602" s="5">
        <v>127.20000000000007</v>
      </c>
      <c r="T602" s="5">
        <v>127.20000000000007</v>
      </c>
      <c r="U602" s="5">
        <v>127.20000000000007</v>
      </c>
      <c r="V602" s="5">
        <v>127.20000000000007</v>
      </c>
      <c r="W602" s="5">
        <v>127.20000000000007</v>
      </c>
      <c r="X602" s="5">
        <v>127.20000000000007</v>
      </c>
      <c r="Y602" s="5">
        <v>127.20000000000007</v>
      </c>
      <c r="Z602" s="5">
        <v>127.20000000000007</v>
      </c>
      <c r="AA602" s="5">
        <v>127.20000000000007</v>
      </c>
      <c r="AB602" s="5">
        <v>127.20000000000007</v>
      </c>
      <c r="AC602" s="5">
        <v>127.20000000000007</v>
      </c>
      <c r="AD602" s="5">
        <v>127.20000000000007</v>
      </c>
      <c r="AE602" s="5">
        <v>127.20000000000007</v>
      </c>
      <c r="AF602" s="5"/>
      <c r="AG602" s="6"/>
    </row>
    <row r="603" spans="1:33">
      <c r="A603" t="str">
        <f t="shared" si="9"/>
        <v>LOWW06000001Mig_OverseasOut</v>
      </c>
      <c r="B603" t="str">
        <f>VLOOKUP(D603, Lookups!B:D,3,FALSE)</f>
        <v>W06000001</v>
      </c>
      <c r="C603" s="3" t="s">
        <v>173</v>
      </c>
      <c r="D603" s="3" t="s">
        <v>41</v>
      </c>
      <c r="E603" s="3" t="s">
        <v>39</v>
      </c>
      <c r="F603" s="4" t="s">
        <v>31</v>
      </c>
      <c r="G603" s="5">
        <v>104.99999999999997</v>
      </c>
      <c r="H603" s="5">
        <v>105</v>
      </c>
      <c r="I603" s="5">
        <v>104.99999999999999</v>
      </c>
      <c r="J603" s="5">
        <v>104.99999999999999</v>
      </c>
      <c r="K603" s="5">
        <v>104.99999999999999</v>
      </c>
      <c r="L603" s="5">
        <v>105</v>
      </c>
      <c r="M603" s="5">
        <v>104.99999999999996</v>
      </c>
      <c r="N603" s="5">
        <v>105</v>
      </c>
      <c r="O603" s="5">
        <v>105</v>
      </c>
      <c r="P603" s="5">
        <v>104.99999999999997</v>
      </c>
      <c r="Q603" s="5">
        <v>105.00000000000006</v>
      </c>
      <c r="R603" s="5">
        <v>104.99999999999997</v>
      </c>
      <c r="S603" s="5">
        <v>104.99999999999999</v>
      </c>
      <c r="T603" s="5">
        <v>104.99999999999999</v>
      </c>
      <c r="U603" s="5">
        <v>104.99999999999999</v>
      </c>
      <c r="V603" s="5">
        <v>105.00000000000004</v>
      </c>
      <c r="W603" s="5">
        <v>104.99999999999999</v>
      </c>
      <c r="X603" s="5">
        <v>105.00000000000001</v>
      </c>
      <c r="Y603" s="5">
        <v>104.99999999999999</v>
      </c>
      <c r="Z603" s="5">
        <v>105.00000000000001</v>
      </c>
      <c r="AA603" s="5">
        <v>105</v>
      </c>
      <c r="AB603" s="5">
        <v>105</v>
      </c>
      <c r="AC603" s="5">
        <v>104.99999999999999</v>
      </c>
      <c r="AD603" s="5">
        <v>105</v>
      </c>
      <c r="AE603" s="5">
        <v>105.00000000000001</v>
      </c>
      <c r="AF603" s="5"/>
      <c r="AG603" s="6"/>
    </row>
    <row r="604" spans="1:33">
      <c r="A604" t="str">
        <f t="shared" si="9"/>
        <v>LOWW06000001Constraint</v>
      </c>
      <c r="B604" t="str">
        <f>VLOOKUP(D604, Lookups!B:D,3,FALSE)</f>
        <v>W06000001</v>
      </c>
      <c r="C604" s="3" t="s">
        <v>173</v>
      </c>
      <c r="D604" s="3" t="s">
        <v>41</v>
      </c>
      <c r="E604" s="3" t="s">
        <v>40</v>
      </c>
      <c r="F604" s="4" t="s">
        <v>31</v>
      </c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6"/>
    </row>
    <row r="605" spans="1:33">
      <c r="A605" t="str">
        <f t="shared" si="9"/>
        <v>LOWW06000002StartPop</v>
      </c>
      <c r="B605" t="str">
        <f>VLOOKUP(D605, Lookups!B:D,3,FALSE)</f>
        <v>W06000002</v>
      </c>
      <c r="C605" s="3" t="s">
        <v>173</v>
      </c>
      <c r="D605" s="3" t="s">
        <v>42</v>
      </c>
      <c r="E605" s="3" t="s">
        <v>30</v>
      </c>
      <c r="F605" s="4" t="s">
        <v>31</v>
      </c>
      <c r="G605" s="5">
        <v>122273</v>
      </c>
      <c r="H605" s="5">
        <v>122604.98111101697</v>
      </c>
      <c r="I605" s="5">
        <v>122883.25123160673</v>
      </c>
      <c r="J605" s="5">
        <v>123150.4484475433</v>
      </c>
      <c r="K605" s="5">
        <v>123409.84427982471</v>
      </c>
      <c r="L605" s="5">
        <v>123664.9747911921</v>
      </c>
      <c r="M605" s="5">
        <v>123917.34573951669</v>
      </c>
      <c r="N605" s="5">
        <v>124167.60588439318</v>
      </c>
      <c r="O605" s="5">
        <v>124416.87933373076</v>
      </c>
      <c r="P605" s="5">
        <v>124664.14286581884</v>
      </c>
      <c r="Q605" s="5">
        <v>124912.04785958523</v>
      </c>
      <c r="R605" s="5">
        <v>125157.67528608174</v>
      </c>
      <c r="S605" s="5">
        <v>125399.96627477904</v>
      </c>
      <c r="T605" s="5">
        <v>125634.44638343054</v>
      </c>
      <c r="U605" s="5">
        <v>125858.7051012274</v>
      </c>
      <c r="V605" s="5">
        <v>126073.60919570089</v>
      </c>
      <c r="W605" s="5">
        <v>126275.99259723895</v>
      </c>
      <c r="X605" s="5">
        <v>126465.0213001954</v>
      </c>
      <c r="Y605" s="5">
        <v>126640.36484080282</v>
      </c>
      <c r="Z605" s="5">
        <v>126802.48146610483</v>
      </c>
      <c r="AA605" s="5">
        <v>126951.00848529088</v>
      </c>
      <c r="AB605" s="5">
        <v>127082.96949464492</v>
      </c>
      <c r="AC605" s="5">
        <v>127205.12920539346</v>
      </c>
      <c r="AD605" s="5">
        <v>127314.38752214331</v>
      </c>
      <c r="AE605" s="5">
        <v>127410.16101486128</v>
      </c>
      <c r="AF605" s="5">
        <v>127495.57125170478</v>
      </c>
      <c r="AG605" s="6"/>
    </row>
    <row r="606" spans="1:33">
      <c r="A606" t="str">
        <f t="shared" si="9"/>
        <v>LOWW06000002Births</v>
      </c>
      <c r="B606" t="str">
        <f>VLOOKUP(D606, Lookups!B:D,3,FALSE)</f>
        <v>W06000002</v>
      </c>
      <c r="C606" s="3" t="s">
        <v>173</v>
      </c>
      <c r="D606" s="3" t="s">
        <v>42</v>
      </c>
      <c r="E606" s="3" t="s">
        <v>34</v>
      </c>
      <c r="F606" s="4" t="s">
        <v>32</v>
      </c>
      <c r="G606" s="5">
        <v>620.20388143112564</v>
      </c>
      <c r="H606" s="5">
        <v>608.00056126186439</v>
      </c>
      <c r="I606" s="5">
        <v>603.39552338659348</v>
      </c>
      <c r="J606" s="5">
        <v>601.46311663313713</v>
      </c>
      <c r="K606" s="5">
        <v>601.07070815434088</v>
      </c>
      <c r="L606" s="5">
        <v>601.27166879556887</v>
      </c>
      <c r="M606" s="5">
        <v>602.5945422007859</v>
      </c>
      <c r="N606" s="5">
        <v>604.73684599622698</v>
      </c>
      <c r="O606" s="5">
        <v>607.43152320662807</v>
      </c>
      <c r="P606" s="5">
        <v>610.15758895459703</v>
      </c>
      <c r="Q606" s="5">
        <v>612.9461396842139</v>
      </c>
      <c r="R606" s="5">
        <v>615.96938343524971</v>
      </c>
      <c r="S606" s="5">
        <v>618.57959882787407</v>
      </c>
      <c r="T606" s="5">
        <v>620.77427595610334</v>
      </c>
      <c r="U606" s="5">
        <v>622.91015072077244</v>
      </c>
      <c r="V606" s="5">
        <v>624.75701756654951</v>
      </c>
      <c r="W606" s="5">
        <v>626.6060998380367</v>
      </c>
      <c r="X606" s="5">
        <v>628.79441004974683</v>
      </c>
      <c r="Y606" s="5">
        <v>631.35459860894241</v>
      </c>
      <c r="Z606" s="5">
        <v>634.01553536067615</v>
      </c>
      <c r="AA606" s="5">
        <v>636.94058883604839</v>
      </c>
      <c r="AB606" s="5">
        <v>639.85573598745668</v>
      </c>
      <c r="AC606" s="5">
        <v>642.81500543921697</v>
      </c>
      <c r="AD606" s="5">
        <v>645.64543165752798</v>
      </c>
      <c r="AE606" s="5">
        <v>646.94690905297671</v>
      </c>
      <c r="AF606" s="5"/>
      <c r="AG606" s="6"/>
    </row>
    <row r="607" spans="1:33">
      <c r="A607" t="str">
        <f t="shared" ref="A607:A670" si="10">C607&amp;B607&amp;E607</f>
        <v>LOWW06000002Births</v>
      </c>
      <c r="B607" t="str">
        <f>VLOOKUP(D607, Lookups!B:D,3,FALSE)</f>
        <v>W06000002</v>
      </c>
      <c r="C607" s="3" t="s">
        <v>173</v>
      </c>
      <c r="D607" s="3" t="s">
        <v>42</v>
      </c>
      <c r="E607" s="3" t="s">
        <v>34</v>
      </c>
      <c r="F607" s="4" t="s">
        <v>33</v>
      </c>
      <c r="G607" s="5">
        <v>590.6703907624933</v>
      </c>
      <c r="H607" s="5">
        <v>579.04818053648751</v>
      </c>
      <c r="I607" s="5">
        <v>574.66242997493703</v>
      </c>
      <c r="J607" s="5">
        <v>572.82204250502582</v>
      </c>
      <c r="K607" s="5">
        <v>572.44832012687129</v>
      </c>
      <c r="L607" s="5">
        <v>572.639711222664</v>
      </c>
      <c r="M607" s="5">
        <v>573.89959071484941</v>
      </c>
      <c r="N607" s="5">
        <v>575.9398801388129</v>
      </c>
      <c r="O607" s="5">
        <v>578.50623950627391</v>
      </c>
      <c r="P607" s="5">
        <v>581.10249272042915</v>
      </c>
      <c r="Q607" s="5">
        <v>583.75825544368581</v>
      </c>
      <c r="R607" s="5">
        <v>586.63753534060288</v>
      </c>
      <c r="S607" s="5">
        <v>589.12345487786547</v>
      </c>
      <c r="T607" s="5">
        <v>591.21362366871108</v>
      </c>
      <c r="U607" s="5">
        <v>593.2477902059403</v>
      </c>
      <c r="V607" s="5">
        <v>595.00671109331711</v>
      </c>
      <c r="W607" s="5">
        <v>596.76774191004006</v>
      </c>
      <c r="X607" s="5">
        <v>598.85184697058526</v>
      </c>
      <c r="Y607" s="5">
        <v>601.29012190236449</v>
      </c>
      <c r="Z607" s="5">
        <v>603.82434749817014</v>
      </c>
      <c r="AA607" s="5">
        <v>606.6101128424832</v>
      </c>
      <c r="AB607" s="5">
        <v>609.38644359210593</v>
      </c>
      <c r="AC607" s="5">
        <v>612.20479558211503</v>
      </c>
      <c r="AD607" s="5">
        <v>614.9004397250319</v>
      </c>
      <c r="AE607" s="5">
        <v>616.13994206410848</v>
      </c>
      <c r="AF607" s="5"/>
      <c r="AG607" s="6"/>
    </row>
    <row r="608" spans="1:33">
      <c r="A608" t="str">
        <f t="shared" si="10"/>
        <v>LOWW06000002Deaths</v>
      </c>
      <c r="B608" t="str">
        <f>VLOOKUP(D608, Lookups!B:D,3,FALSE)</f>
        <v>W06000002</v>
      </c>
      <c r="C608" s="3" t="s">
        <v>173</v>
      </c>
      <c r="D608" s="3" t="s">
        <v>42</v>
      </c>
      <c r="E608" s="3" t="s">
        <v>35</v>
      </c>
      <c r="F608" s="4" t="s">
        <v>31</v>
      </c>
      <c r="G608" s="5">
        <v>1189.3843611766765</v>
      </c>
      <c r="H608" s="5">
        <v>1219.2698212085829</v>
      </c>
      <c r="I608" s="5">
        <v>1221.3519374249997</v>
      </c>
      <c r="J608" s="5">
        <v>1225.3805268567492</v>
      </c>
      <c r="K608" s="5">
        <v>1228.8797169137638</v>
      </c>
      <c r="L608" s="5">
        <v>1232.0316316936705</v>
      </c>
      <c r="M608" s="5">
        <v>1236.7251880390615</v>
      </c>
      <c r="N608" s="5">
        <v>1241.8944767975072</v>
      </c>
      <c r="O608" s="5">
        <v>1249.1654306247781</v>
      </c>
      <c r="P608" s="5">
        <v>1253.8462879087433</v>
      </c>
      <c r="Q608" s="5">
        <v>1261.5681686314044</v>
      </c>
      <c r="R608" s="5">
        <v>1270.8071300785057</v>
      </c>
      <c r="S608" s="5">
        <v>1283.714145054164</v>
      </c>
      <c r="T608" s="5">
        <v>1298.2203818279447</v>
      </c>
      <c r="U608" s="5">
        <v>1311.7450464532603</v>
      </c>
      <c r="V608" s="5">
        <v>1327.8715271219139</v>
      </c>
      <c r="W608" s="5">
        <v>1344.8363387915883</v>
      </c>
      <c r="X608" s="5">
        <v>1362.793916412907</v>
      </c>
      <c r="Y608" s="5">
        <v>1381.0192952092091</v>
      </c>
      <c r="Z608" s="5">
        <v>1399.8040636728308</v>
      </c>
      <c r="AA608" s="5">
        <v>1422.0808923244795</v>
      </c>
      <c r="AB608" s="5">
        <v>1437.5736688310164</v>
      </c>
      <c r="AC608" s="5">
        <v>1456.2526842714944</v>
      </c>
      <c r="AD608" s="5">
        <v>1475.2635786646465</v>
      </c>
      <c r="AE608" s="5">
        <v>1488.1678142735379</v>
      </c>
      <c r="AF608" s="5"/>
      <c r="AG608" s="6"/>
    </row>
    <row r="609" spans="1:33">
      <c r="A609" t="str">
        <f t="shared" si="10"/>
        <v>LOWW06000002Mig_InternalIN</v>
      </c>
      <c r="B609" t="str">
        <f>VLOOKUP(D609, Lookups!B:D,3,FALSE)</f>
        <v>W06000002</v>
      </c>
      <c r="C609" s="3" t="s">
        <v>173</v>
      </c>
      <c r="D609" s="3" t="s">
        <v>42</v>
      </c>
      <c r="E609" s="3" t="s">
        <v>36</v>
      </c>
      <c r="F609" s="4" t="s">
        <v>31</v>
      </c>
      <c r="G609" s="5">
        <v>5552.926379999999</v>
      </c>
      <c r="H609" s="5">
        <v>5552.9263799999999</v>
      </c>
      <c r="I609" s="5">
        <v>5552.9263799999999</v>
      </c>
      <c r="J609" s="5">
        <v>5552.9263799999999</v>
      </c>
      <c r="K609" s="5">
        <v>5552.9263799999972</v>
      </c>
      <c r="L609" s="5">
        <v>5552.9263799999935</v>
      </c>
      <c r="M609" s="5">
        <v>5552.9263799999981</v>
      </c>
      <c r="N609" s="5">
        <v>5552.9263799999981</v>
      </c>
      <c r="O609" s="5">
        <v>5552.9263800000008</v>
      </c>
      <c r="P609" s="5">
        <v>5552.9263799999981</v>
      </c>
      <c r="Q609" s="5">
        <v>5552.9263800000035</v>
      </c>
      <c r="R609" s="5">
        <v>5552.9263799999999</v>
      </c>
      <c r="S609" s="5">
        <v>5552.9263799999972</v>
      </c>
      <c r="T609" s="5">
        <v>5552.9263799999953</v>
      </c>
      <c r="U609" s="5">
        <v>5552.926379999999</v>
      </c>
      <c r="V609" s="5">
        <v>5552.9263799999981</v>
      </c>
      <c r="W609" s="5">
        <v>5552.9263800000053</v>
      </c>
      <c r="X609" s="5">
        <v>5552.926379999999</v>
      </c>
      <c r="Y609" s="5">
        <v>5552.9263799999999</v>
      </c>
      <c r="Z609" s="5">
        <v>5552.9263799999999</v>
      </c>
      <c r="AA609" s="5">
        <v>5552.9263800000026</v>
      </c>
      <c r="AB609" s="5">
        <v>5552.926379999999</v>
      </c>
      <c r="AC609" s="5">
        <v>5552.9263800000017</v>
      </c>
      <c r="AD609" s="5">
        <v>5552.9263800000008</v>
      </c>
      <c r="AE609" s="5">
        <v>5552.926379999999</v>
      </c>
      <c r="AF609" s="5"/>
      <c r="AG609" s="6"/>
    </row>
    <row r="610" spans="1:33">
      <c r="A610" t="str">
        <f t="shared" si="10"/>
        <v>LOWW06000002Mig_InternalOut</v>
      </c>
      <c r="B610" t="str">
        <f>VLOOKUP(D610, Lookups!B:D,3,FALSE)</f>
        <v>W06000002</v>
      </c>
      <c r="C610" s="3" t="s">
        <v>173</v>
      </c>
      <c r="D610" s="3" t="s">
        <v>42</v>
      </c>
      <c r="E610" s="3" t="s">
        <v>37</v>
      </c>
      <c r="F610" s="4" t="s">
        <v>31</v>
      </c>
      <c r="G610" s="5">
        <v>5706.0351799999999</v>
      </c>
      <c r="H610" s="5">
        <v>5706.0351799999971</v>
      </c>
      <c r="I610" s="5">
        <v>5706.0351799999962</v>
      </c>
      <c r="J610" s="5">
        <v>5706.0351799999999</v>
      </c>
      <c r="K610" s="5">
        <v>5706.0351800000026</v>
      </c>
      <c r="L610" s="5">
        <v>5706.0351799999989</v>
      </c>
      <c r="M610" s="5">
        <v>5706.0351800000026</v>
      </c>
      <c r="N610" s="5">
        <v>5706.0351800000008</v>
      </c>
      <c r="O610" s="5">
        <v>5706.0351799999999</v>
      </c>
      <c r="P610" s="5">
        <v>5706.0351800000035</v>
      </c>
      <c r="Q610" s="5">
        <v>5706.0351800000017</v>
      </c>
      <c r="R610" s="5">
        <v>5706.0351800000026</v>
      </c>
      <c r="S610" s="5">
        <v>5706.0351800000017</v>
      </c>
      <c r="T610" s="5">
        <v>5706.035179999998</v>
      </c>
      <c r="U610" s="5">
        <v>5706.0351799999999</v>
      </c>
      <c r="V610" s="5">
        <v>5706.035179999998</v>
      </c>
      <c r="W610" s="5">
        <v>5706.0351800000008</v>
      </c>
      <c r="X610" s="5">
        <v>5706.0351799999953</v>
      </c>
      <c r="Y610" s="5">
        <v>5706.0351799999953</v>
      </c>
      <c r="Z610" s="5">
        <v>5706.0351800000008</v>
      </c>
      <c r="AA610" s="5">
        <v>5706.0351800000017</v>
      </c>
      <c r="AB610" s="5">
        <v>5706.0351800000062</v>
      </c>
      <c r="AC610" s="5">
        <v>5706.0351799999953</v>
      </c>
      <c r="AD610" s="5">
        <v>5706.0351800000044</v>
      </c>
      <c r="AE610" s="5">
        <v>5706.0351799999989</v>
      </c>
      <c r="AF610" s="5"/>
      <c r="AG610" s="6"/>
    </row>
    <row r="611" spans="1:33">
      <c r="A611" t="str">
        <f t="shared" si="10"/>
        <v>LOWW06000002Mig_OverseasIn</v>
      </c>
      <c r="B611" t="str">
        <f>VLOOKUP(D611, Lookups!B:D,3,FALSE)</f>
        <v>W06000002</v>
      </c>
      <c r="C611" s="3" t="s">
        <v>173</v>
      </c>
      <c r="D611" s="3" t="s">
        <v>42</v>
      </c>
      <c r="E611" s="3" t="s">
        <v>38</v>
      </c>
      <c r="F611" s="4" t="s">
        <v>31</v>
      </c>
      <c r="G611" s="5">
        <v>1022.8000000000004</v>
      </c>
      <c r="H611" s="5">
        <v>1022.8000000000004</v>
      </c>
      <c r="I611" s="5">
        <v>1022.8000000000004</v>
      </c>
      <c r="J611" s="5">
        <v>1022.8000000000004</v>
      </c>
      <c r="K611" s="5">
        <v>1022.8000000000004</v>
      </c>
      <c r="L611" s="5">
        <v>1022.8000000000004</v>
      </c>
      <c r="M611" s="5">
        <v>1022.8000000000004</v>
      </c>
      <c r="N611" s="5">
        <v>1022.8000000000004</v>
      </c>
      <c r="O611" s="5">
        <v>1022.8000000000004</v>
      </c>
      <c r="P611" s="5">
        <v>1022.8000000000004</v>
      </c>
      <c r="Q611" s="5">
        <v>1022.8000000000004</v>
      </c>
      <c r="R611" s="5">
        <v>1022.8000000000004</v>
      </c>
      <c r="S611" s="5">
        <v>1022.8000000000004</v>
      </c>
      <c r="T611" s="5">
        <v>1022.8000000000004</v>
      </c>
      <c r="U611" s="5">
        <v>1022.8000000000004</v>
      </c>
      <c r="V611" s="5">
        <v>1022.8000000000004</v>
      </c>
      <c r="W611" s="5">
        <v>1022.8000000000004</v>
      </c>
      <c r="X611" s="5">
        <v>1022.8000000000004</v>
      </c>
      <c r="Y611" s="5">
        <v>1022.8000000000004</v>
      </c>
      <c r="Z611" s="5">
        <v>1022.8000000000004</v>
      </c>
      <c r="AA611" s="5">
        <v>1022.8000000000004</v>
      </c>
      <c r="AB611" s="5">
        <v>1022.8000000000004</v>
      </c>
      <c r="AC611" s="5">
        <v>1022.8000000000004</v>
      </c>
      <c r="AD611" s="5">
        <v>1022.8000000000004</v>
      </c>
      <c r="AE611" s="5">
        <v>1022.8000000000004</v>
      </c>
      <c r="AF611" s="5"/>
      <c r="AG611" s="6"/>
    </row>
    <row r="612" spans="1:33">
      <c r="A612" t="str">
        <f t="shared" si="10"/>
        <v>LOWW06000002Mig_OverseasOut</v>
      </c>
      <c r="B612" t="str">
        <f>VLOOKUP(D612, Lookups!B:D,3,FALSE)</f>
        <v>W06000002</v>
      </c>
      <c r="C612" s="3" t="s">
        <v>173</v>
      </c>
      <c r="D612" s="3" t="s">
        <v>42</v>
      </c>
      <c r="E612" s="3" t="s">
        <v>39</v>
      </c>
      <c r="F612" s="4" t="s">
        <v>31</v>
      </c>
      <c r="G612" s="5">
        <v>559.20000000000005</v>
      </c>
      <c r="H612" s="5">
        <v>559.1999999999997</v>
      </c>
      <c r="I612" s="5">
        <v>559.1999999999997</v>
      </c>
      <c r="J612" s="5">
        <v>559.20000000000005</v>
      </c>
      <c r="K612" s="5">
        <v>559.20000000000005</v>
      </c>
      <c r="L612" s="5">
        <v>559.19999999999982</v>
      </c>
      <c r="M612" s="5">
        <v>559.20000000000005</v>
      </c>
      <c r="N612" s="5">
        <v>559.1999999999997</v>
      </c>
      <c r="O612" s="5">
        <v>559.19999999999982</v>
      </c>
      <c r="P612" s="5">
        <v>559.19999999999982</v>
      </c>
      <c r="Q612" s="5">
        <v>559.19999999999993</v>
      </c>
      <c r="R612" s="5">
        <v>559.19999999999993</v>
      </c>
      <c r="S612" s="5">
        <v>559.1999999999997</v>
      </c>
      <c r="T612" s="5">
        <v>559.20000000000005</v>
      </c>
      <c r="U612" s="5">
        <v>559.19999999999993</v>
      </c>
      <c r="V612" s="5">
        <v>559.20000000000005</v>
      </c>
      <c r="W612" s="5">
        <v>559.1999999999997</v>
      </c>
      <c r="X612" s="5">
        <v>559.1999999999997</v>
      </c>
      <c r="Y612" s="5">
        <v>559.1999999999997</v>
      </c>
      <c r="Z612" s="5">
        <v>559.20000000000005</v>
      </c>
      <c r="AA612" s="5">
        <v>559.19999999999982</v>
      </c>
      <c r="AB612" s="5">
        <v>559.20000000000027</v>
      </c>
      <c r="AC612" s="5">
        <v>559.19999999999982</v>
      </c>
      <c r="AD612" s="5">
        <v>559.20000000000005</v>
      </c>
      <c r="AE612" s="5">
        <v>559.19999999999993</v>
      </c>
      <c r="AF612" s="5"/>
      <c r="AG612" s="6"/>
    </row>
    <row r="613" spans="1:33">
      <c r="A613" t="str">
        <f t="shared" si="10"/>
        <v>LOWW06000002Constraint</v>
      </c>
      <c r="B613" t="str">
        <f>VLOOKUP(D613, Lookups!B:D,3,FALSE)</f>
        <v>W06000002</v>
      </c>
      <c r="C613" s="3" t="s">
        <v>173</v>
      </c>
      <c r="D613" s="3" t="s">
        <v>42</v>
      </c>
      <c r="E613" s="3" t="s">
        <v>40</v>
      </c>
      <c r="F613" s="4" t="s">
        <v>31</v>
      </c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6"/>
    </row>
    <row r="614" spans="1:33">
      <c r="A614" t="str">
        <f t="shared" si="10"/>
        <v>LOWW06000003StartPop</v>
      </c>
      <c r="B614" t="str">
        <f>VLOOKUP(D614, Lookups!B:D,3,FALSE)</f>
        <v>W06000003</v>
      </c>
      <c r="C614" s="3" t="s">
        <v>173</v>
      </c>
      <c r="D614" s="3" t="s">
        <v>43</v>
      </c>
      <c r="E614" s="3" t="s">
        <v>30</v>
      </c>
      <c r="F614" s="4" t="s">
        <v>31</v>
      </c>
      <c r="G614" s="5">
        <v>116287</v>
      </c>
      <c r="H614" s="5">
        <v>116414.06178054929</v>
      </c>
      <c r="I614" s="5">
        <v>116491.1676327178</v>
      </c>
      <c r="J614" s="5">
        <v>116561.72677581756</v>
      </c>
      <c r="K614" s="5">
        <v>116623.27628693842</v>
      </c>
      <c r="L614" s="5">
        <v>116677.97706787134</v>
      </c>
      <c r="M614" s="5">
        <v>116721.83893025255</v>
      </c>
      <c r="N614" s="5">
        <v>116752.35405354343</v>
      </c>
      <c r="O614" s="5">
        <v>116770.24186049183</v>
      </c>
      <c r="P614" s="5">
        <v>116768.68734117001</v>
      </c>
      <c r="Q614" s="5">
        <v>116746.85993950156</v>
      </c>
      <c r="R614" s="5">
        <v>116706.44875509376</v>
      </c>
      <c r="S614" s="5">
        <v>116644.55014391486</v>
      </c>
      <c r="T614" s="5">
        <v>116560.93970492591</v>
      </c>
      <c r="U614" s="5">
        <v>116453.86649205112</v>
      </c>
      <c r="V614" s="5">
        <v>116321.67119769996</v>
      </c>
      <c r="W614" s="5">
        <v>116162.55377374761</v>
      </c>
      <c r="X614" s="5">
        <v>115978.56980347444</v>
      </c>
      <c r="Y614" s="5">
        <v>115769.21383611851</v>
      </c>
      <c r="Z614" s="5">
        <v>115532.50946290081</v>
      </c>
      <c r="AA614" s="5">
        <v>115266.87658296546</v>
      </c>
      <c r="AB614" s="5">
        <v>114973.48389623662</v>
      </c>
      <c r="AC614" s="5">
        <v>114654.61075009828</v>
      </c>
      <c r="AD614" s="5">
        <v>114312.88988619998</v>
      </c>
      <c r="AE614" s="5">
        <v>113943.46694258924</v>
      </c>
      <c r="AF614" s="5">
        <v>113551.25665601849</v>
      </c>
      <c r="AG614" s="6"/>
    </row>
    <row r="615" spans="1:33">
      <c r="A615" t="str">
        <f t="shared" si="10"/>
        <v>LOWW06000003Births</v>
      </c>
      <c r="B615" t="str">
        <f>VLOOKUP(D615, Lookups!B:D,3,FALSE)</f>
        <v>W06000003</v>
      </c>
      <c r="C615" s="3" t="s">
        <v>173</v>
      </c>
      <c r="D615" s="3" t="s">
        <v>43</v>
      </c>
      <c r="E615" s="3" t="s">
        <v>34</v>
      </c>
      <c r="F615" s="4" t="s">
        <v>32</v>
      </c>
      <c r="G615" s="5">
        <v>559.1393642138321</v>
      </c>
      <c r="H615" s="5">
        <v>545.46612140079606</v>
      </c>
      <c r="I615" s="5">
        <v>537.70097919473881</v>
      </c>
      <c r="J615" s="5">
        <v>530.73830670874145</v>
      </c>
      <c r="K615" s="5">
        <v>524.68188538957702</v>
      </c>
      <c r="L615" s="5">
        <v>518.60636204290495</v>
      </c>
      <c r="M615" s="5">
        <v>512.16615383872386</v>
      </c>
      <c r="N615" s="5">
        <v>505.5857496172153</v>
      </c>
      <c r="O615" s="5">
        <v>499.08991356564559</v>
      </c>
      <c r="P615" s="5">
        <v>492.94668180509029</v>
      </c>
      <c r="Q615" s="5">
        <v>487.74179723825011</v>
      </c>
      <c r="R615" s="5">
        <v>483.3464486897476</v>
      </c>
      <c r="S615" s="5">
        <v>479.22049007102032</v>
      </c>
      <c r="T615" s="5">
        <v>475.43994276019168</v>
      </c>
      <c r="U615" s="5">
        <v>472.03378127719475</v>
      </c>
      <c r="V615" s="5">
        <v>468.75532600108693</v>
      </c>
      <c r="W615" s="5">
        <v>465.88781390067652</v>
      </c>
      <c r="X615" s="5">
        <v>463.56416762481672</v>
      </c>
      <c r="Y615" s="5">
        <v>461.54766079645356</v>
      </c>
      <c r="Z615" s="5">
        <v>459.71452926891254</v>
      </c>
      <c r="AA615" s="5">
        <v>458.43321795136239</v>
      </c>
      <c r="AB615" s="5">
        <v>457.4408790321794</v>
      </c>
      <c r="AC615" s="5">
        <v>456.86383766761844</v>
      </c>
      <c r="AD615" s="5">
        <v>456.55659955627686</v>
      </c>
      <c r="AE615" s="5">
        <v>455.46110396675192</v>
      </c>
      <c r="AF615" s="5"/>
      <c r="AG615" s="6"/>
    </row>
    <row r="616" spans="1:33">
      <c r="A616" t="str">
        <f t="shared" si="10"/>
        <v>LOWW06000003Births</v>
      </c>
      <c r="B616" t="str">
        <f>VLOOKUP(D616, Lookups!B:D,3,FALSE)</f>
        <v>W06000003</v>
      </c>
      <c r="C616" s="3" t="s">
        <v>173</v>
      </c>
      <c r="D616" s="3" t="s">
        <v>43</v>
      </c>
      <c r="E616" s="3" t="s">
        <v>34</v>
      </c>
      <c r="F616" s="4" t="s">
        <v>33</v>
      </c>
      <c r="G616" s="5">
        <v>532.51370499130417</v>
      </c>
      <c r="H616" s="5">
        <v>519.49156837272949</v>
      </c>
      <c r="I616" s="5">
        <v>512.0961944989084</v>
      </c>
      <c r="J616" s="5">
        <v>505.4650775369098</v>
      </c>
      <c r="K616" s="5">
        <v>499.69705696445158</v>
      </c>
      <c r="L616" s="5">
        <v>493.91084398399647</v>
      </c>
      <c r="M616" s="5">
        <v>487.77731207546088</v>
      </c>
      <c r="N616" s="5">
        <v>481.51026014420773</v>
      </c>
      <c r="O616" s="5">
        <v>475.32374933093115</v>
      </c>
      <c r="P616" s="5">
        <v>469.47305214377604</v>
      </c>
      <c r="Q616" s="5">
        <v>464.51601899223397</v>
      </c>
      <c r="R616" s="5">
        <v>460.3299725607111</v>
      </c>
      <c r="S616" s="5">
        <v>456.40048797901204</v>
      </c>
      <c r="T616" s="5">
        <v>452.79996656300546</v>
      </c>
      <c r="U616" s="5">
        <v>449.55600309486425</v>
      </c>
      <c r="V616" s="5">
        <v>446.43366459132648</v>
      </c>
      <c r="W616" s="5">
        <v>443.70270055905178</v>
      </c>
      <c r="X616" s="5">
        <v>441.48970400284054</v>
      </c>
      <c r="Y616" s="5">
        <v>439.56922121976595</v>
      </c>
      <c r="Z616" s="5">
        <v>437.82338158846085</v>
      </c>
      <c r="AA616" s="5">
        <v>436.60308503875308</v>
      </c>
      <c r="AB616" s="5">
        <v>435.65800030982473</v>
      </c>
      <c r="AC616" s="5">
        <v>435.10843707989966</v>
      </c>
      <c r="AD616" s="5">
        <v>434.81582934119206</v>
      </c>
      <c r="AE616" s="5">
        <v>433.77250015974585</v>
      </c>
      <c r="AF616" s="5"/>
      <c r="AG616" s="6"/>
    </row>
    <row r="617" spans="1:33">
      <c r="A617" t="str">
        <f t="shared" si="10"/>
        <v>LOWW06000003Deaths</v>
      </c>
      <c r="B617" t="str">
        <f>VLOOKUP(D617, Lookups!B:D,3,FALSE)</f>
        <v>W06000003</v>
      </c>
      <c r="C617" s="3" t="s">
        <v>173</v>
      </c>
      <c r="D617" s="3" t="s">
        <v>43</v>
      </c>
      <c r="E617" s="3" t="s">
        <v>35</v>
      </c>
      <c r="F617" s="4" t="s">
        <v>31</v>
      </c>
      <c r="G617" s="5">
        <v>1466.9619086558491</v>
      </c>
      <c r="H617" s="5">
        <v>1490.2224576050285</v>
      </c>
      <c r="I617" s="5">
        <v>1481.6086505938415</v>
      </c>
      <c r="J617" s="5">
        <v>1477.0244931247848</v>
      </c>
      <c r="K617" s="5">
        <v>1472.0487814211422</v>
      </c>
      <c r="L617" s="5">
        <v>1471.0259636457167</v>
      </c>
      <c r="M617" s="5">
        <v>1471.7989626233282</v>
      </c>
      <c r="N617" s="5">
        <v>1471.5788228129434</v>
      </c>
      <c r="O617" s="5">
        <v>1478.3388022184502</v>
      </c>
      <c r="P617" s="5">
        <v>1486.6177556172843</v>
      </c>
      <c r="Q617" s="5">
        <v>1495.0396206383098</v>
      </c>
      <c r="R617" s="5">
        <v>1507.9456524293105</v>
      </c>
      <c r="S617" s="5">
        <v>1521.6020370390565</v>
      </c>
      <c r="T617" s="5">
        <v>1537.6837421980326</v>
      </c>
      <c r="U617" s="5">
        <v>1556.1556987231279</v>
      </c>
      <c r="V617" s="5">
        <v>1576.6770345446414</v>
      </c>
      <c r="W617" s="5">
        <v>1595.9451047330199</v>
      </c>
      <c r="X617" s="5">
        <v>1616.7804589836423</v>
      </c>
      <c r="Y617" s="5">
        <v>1640.1918752338208</v>
      </c>
      <c r="Z617" s="5">
        <v>1665.5414107928475</v>
      </c>
      <c r="AA617" s="5">
        <v>1690.7996097187556</v>
      </c>
      <c r="AB617" s="5">
        <v>1714.3426454804746</v>
      </c>
      <c r="AC617" s="5">
        <v>1736.0637586458329</v>
      </c>
      <c r="AD617" s="5">
        <v>1763.1659925081635</v>
      </c>
      <c r="AE617" s="5">
        <v>1783.8145106972784</v>
      </c>
      <c r="AF617" s="5"/>
      <c r="AG617" s="6"/>
    </row>
    <row r="618" spans="1:33">
      <c r="A618" t="str">
        <f t="shared" si="10"/>
        <v>LOWW06000003Mig_InternalIN</v>
      </c>
      <c r="B618" t="str">
        <f>VLOOKUP(D618, Lookups!B:D,3,FALSE)</f>
        <v>W06000003</v>
      </c>
      <c r="C618" s="3" t="s">
        <v>173</v>
      </c>
      <c r="D618" s="3" t="s">
        <v>43</v>
      </c>
      <c r="E618" s="3" t="s">
        <v>36</v>
      </c>
      <c r="F618" s="4" t="s">
        <v>31</v>
      </c>
      <c r="G618" s="5">
        <v>4756.7708800000009</v>
      </c>
      <c r="H618" s="5">
        <v>4756.7708800000037</v>
      </c>
      <c r="I618" s="5">
        <v>4756.7708799999982</v>
      </c>
      <c r="J618" s="5">
        <v>4756.77088</v>
      </c>
      <c r="K618" s="5">
        <v>4756.7708799999991</v>
      </c>
      <c r="L618" s="5">
        <v>4756.7708800000019</v>
      </c>
      <c r="M618" s="5">
        <v>4756.7708799999991</v>
      </c>
      <c r="N618" s="5">
        <v>4756.7708799999991</v>
      </c>
      <c r="O618" s="5">
        <v>4756.77088</v>
      </c>
      <c r="P618" s="5">
        <v>4756.7708800000019</v>
      </c>
      <c r="Q618" s="5">
        <v>4756.7708799999964</v>
      </c>
      <c r="R618" s="5">
        <v>4756.7708800000019</v>
      </c>
      <c r="S618" s="5">
        <v>4756.7708800000009</v>
      </c>
      <c r="T618" s="5">
        <v>4756.7708800000055</v>
      </c>
      <c r="U618" s="5">
        <v>4756.7708800000009</v>
      </c>
      <c r="V618" s="5">
        <v>4756.77088</v>
      </c>
      <c r="W618" s="5">
        <v>4756.77088</v>
      </c>
      <c r="X618" s="5">
        <v>4756.7708799999982</v>
      </c>
      <c r="Y618" s="5">
        <v>4756.77088</v>
      </c>
      <c r="Z618" s="5">
        <v>4756.7708800000019</v>
      </c>
      <c r="AA618" s="5">
        <v>4756.7708799999982</v>
      </c>
      <c r="AB618" s="5">
        <v>4756.7708800000019</v>
      </c>
      <c r="AC618" s="5">
        <v>4756.7708799999964</v>
      </c>
      <c r="AD618" s="5">
        <v>4756.7708800000009</v>
      </c>
      <c r="AE618" s="5">
        <v>4756.7708800000037</v>
      </c>
      <c r="AF618" s="5"/>
      <c r="AG618" s="6"/>
    </row>
    <row r="619" spans="1:33">
      <c r="A619" t="str">
        <f t="shared" si="10"/>
        <v>LOWW06000003Mig_InternalOut</v>
      </c>
      <c r="B619" t="str">
        <f>VLOOKUP(D619, Lookups!B:D,3,FALSE)</f>
        <v>W06000003</v>
      </c>
      <c r="C619" s="3" t="s">
        <v>173</v>
      </c>
      <c r="D619" s="3" t="s">
        <v>43</v>
      </c>
      <c r="E619" s="3" t="s">
        <v>37</v>
      </c>
      <c r="F619" s="4" t="s">
        <v>31</v>
      </c>
      <c r="G619" s="5">
        <v>4159.0002600000025</v>
      </c>
      <c r="H619" s="5">
        <v>4159.0002600000025</v>
      </c>
      <c r="I619" s="5">
        <v>4159.0002599999989</v>
      </c>
      <c r="J619" s="5">
        <v>4159.0002600000034</v>
      </c>
      <c r="K619" s="5">
        <v>4159.0002600000016</v>
      </c>
      <c r="L619" s="5">
        <v>4159.0002599999962</v>
      </c>
      <c r="M619" s="5">
        <v>4159.000259999998</v>
      </c>
      <c r="N619" s="5">
        <v>4159.0002600000007</v>
      </c>
      <c r="O619" s="5">
        <v>4159.0002600000007</v>
      </c>
      <c r="P619" s="5">
        <v>4159.0002600000007</v>
      </c>
      <c r="Q619" s="5">
        <v>4159.0002599999998</v>
      </c>
      <c r="R619" s="5">
        <v>4159.0002599999989</v>
      </c>
      <c r="S619" s="5">
        <v>4159.0002599999998</v>
      </c>
      <c r="T619" s="5">
        <v>4159.0002600000016</v>
      </c>
      <c r="U619" s="5">
        <v>4159.0002600000007</v>
      </c>
      <c r="V619" s="5">
        <v>4159.0002599999998</v>
      </c>
      <c r="W619" s="5">
        <v>4159.0002599999998</v>
      </c>
      <c r="X619" s="5">
        <v>4159.0002599999998</v>
      </c>
      <c r="Y619" s="5">
        <v>4159.000259999998</v>
      </c>
      <c r="Z619" s="5">
        <v>4159.0002599999998</v>
      </c>
      <c r="AA619" s="5">
        <v>4159.0002600000043</v>
      </c>
      <c r="AB619" s="5">
        <v>4159.0002600000007</v>
      </c>
      <c r="AC619" s="5">
        <v>4159.0002600000016</v>
      </c>
      <c r="AD619" s="5">
        <v>4159.0002600000016</v>
      </c>
      <c r="AE619" s="5">
        <v>4159.0002600000007</v>
      </c>
      <c r="AF619" s="5"/>
      <c r="AG619" s="6"/>
    </row>
    <row r="620" spans="1:33">
      <c r="A620" t="str">
        <f t="shared" si="10"/>
        <v>LOWW06000003Mig_OverseasIn</v>
      </c>
      <c r="B620" t="str">
        <f>VLOOKUP(D620, Lookups!B:D,3,FALSE)</f>
        <v>W06000003</v>
      </c>
      <c r="C620" s="3" t="s">
        <v>173</v>
      </c>
      <c r="D620" s="3" t="s">
        <v>43</v>
      </c>
      <c r="E620" s="3" t="s">
        <v>38</v>
      </c>
      <c r="F620" s="4" t="s">
        <v>31</v>
      </c>
      <c r="G620" s="5">
        <v>278.39999999999981</v>
      </c>
      <c r="H620" s="5">
        <v>278.39999999999981</v>
      </c>
      <c r="I620" s="5">
        <v>278.39999999999981</v>
      </c>
      <c r="J620" s="5">
        <v>278.39999999999981</v>
      </c>
      <c r="K620" s="5">
        <v>278.39999999999981</v>
      </c>
      <c r="L620" s="5">
        <v>278.39999999999981</v>
      </c>
      <c r="M620" s="5">
        <v>278.39999999999981</v>
      </c>
      <c r="N620" s="5">
        <v>278.39999999999981</v>
      </c>
      <c r="O620" s="5">
        <v>278.39999999999981</v>
      </c>
      <c r="P620" s="5">
        <v>278.39999999999981</v>
      </c>
      <c r="Q620" s="5">
        <v>278.39999999999981</v>
      </c>
      <c r="R620" s="5">
        <v>278.39999999999981</v>
      </c>
      <c r="S620" s="5">
        <v>278.39999999999981</v>
      </c>
      <c r="T620" s="5">
        <v>278.39999999999981</v>
      </c>
      <c r="U620" s="5">
        <v>278.39999999999981</v>
      </c>
      <c r="V620" s="5">
        <v>278.39999999999981</v>
      </c>
      <c r="W620" s="5">
        <v>278.39999999999981</v>
      </c>
      <c r="X620" s="5">
        <v>278.39999999999981</v>
      </c>
      <c r="Y620" s="5">
        <v>278.39999999999981</v>
      </c>
      <c r="Z620" s="5">
        <v>278.39999999999981</v>
      </c>
      <c r="AA620" s="5">
        <v>278.39999999999981</v>
      </c>
      <c r="AB620" s="5">
        <v>278.39999999999981</v>
      </c>
      <c r="AC620" s="5">
        <v>278.39999999999981</v>
      </c>
      <c r="AD620" s="5">
        <v>278.39999999999981</v>
      </c>
      <c r="AE620" s="5">
        <v>278.39999999999981</v>
      </c>
      <c r="AF620" s="5"/>
      <c r="AG620" s="6"/>
    </row>
    <row r="621" spans="1:33">
      <c r="A621" t="str">
        <f t="shared" si="10"/>
        <v>LOWW06000003Mig_OverseasOut</v>
      </c>
      <c r="B621" t="str">
        <f>VLOOKUP(D621, Lookups!B:D,3,FALSE)</f>
        <v>W06000003</v>
      </c>
      <c r="C621" s="3" t="s">
        <v>173</v>
      </c>
      <c r="D621" s="3" t="s">
        <v>43</v>
      </c>
      <c r="E621" s="3" t="s">
        <v>39</v>
      </c>
      <c r="F621" s="4" t="s">
        <v>31</v>
      </c>
      <c r="G621" s="5">
        <v>373.80000000000007</v>
      </c>
      <c r="H621" s="5">
        <v>373.80000000000013</v>
      </c>
      <c r="I621" s="5">
        <v>373.80000000000007</v>
      </c>
      <c r="J621" s="5">
        <v>373.80000000000007</v>
      </c>
      <c r="K621" s="5">
        <v>373.80000000000013</v>
      </c>
      <c r="L621" s="5">
        <v>373.80000000000013</v>
      </c>
      <c r="M621" s="5">
        <v>373.79999999999995</v>
      </c>
      <c r="N621" s="5">
        <v>373.80000000000013</v>
      </c>
      <c r="O621" s="5">
        <v>373.7999999999999</v>
      </c>
      <c r="P621" s="5">
        <v>373.80000000000007</v>
      </c>
      <c r="Q621" s="5">
        <v>373.7999999999999</v>
      </c>
      <c r="R621" s="5">
        <v>373.8</v>
      </c>
      <c r="S621" s="5">
        <v>373.7999999999999</v>
      </c>
      <c r="T621" s="5">
        <v>373.80000000000018</v>
      </c>
      <c r="U621" s="5">
        <v>373.79999999999984</v>
      </c>
      <c r="V621" s="5">
        <v>373.80000000000024</v>
      </c>
      <c r="W621" s="5">
        <v>373.80000000000018</v>
      </c>
      <c r="X621" s="5">
        <v>373.8</v>
      </c>
      <c r="Y621" s="5">
        <v>373.80000000000024</v>
      </c>
      <c r="Z621" s="5">
        <v>373.80000000000007</v>
      </c>
      <c r="AA621" s="5">
        <v>373.79999999999995</v>
      </c>
      <c r="AB621" s="5">
        <v>373.8</v>
      </c>
      <c r="AC621" s="5">
        <v>373.80000000000007</v>
      </c>
      <c r="AD621" s="5">
        <v>373.79999999999995</v>
      </c>
      <c r="AE621" s="5">
        <v>373.79999999999995</v>
      </c>
      <c r="AF621" s="5"/>
      <c r="AG621" s="6"/>
    </row>
    <row r="622" spans="1:33">
      <c r="A622" t="str">
        <f t="shared" si="10"/>
        <v>LOWW06000003Constraint</v>
      </c>
      <c r="B622" t="str">
        <f>VLOOKUP(D622, Lookups!B:D,3,FALSE)</f>
        <v>W06000003</v>
      </c>
      <c r="C622" s="3" t="s">
        <v>173</v>
      </c>
      <c r="D622" s="3" t="s">
        <v>43</v>
      </c>
      <c r="E622" s="3" t="s">
        <v>40</v>
      </c>
      <c r="F622" s="4" t="s">
        <v>31</v>
      </c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6"/>
    </row>
    <row r="623" spans="1:33">
      <c r="A623" t="str">
        <f t="shared" si="10"/>
        <v>LOWW06000004StartPop</v>
      </c>
      <c r="B623" t="str">
        <f>VLOOKUP(D623, Lookups!B:D,3,FALSE)</f>
        <v>W06000004</v>
      </c>
      <c r="C623" s="3" t="s">
        <v>173</v>
      </c>
      <c r="D623" s="3" t="s">
        <v>44</v>
      </c>
      <c r="E623" s="3" t="s">
        <v>30</v>
      </c>
      <c r="F623" s="4" t="s">
        <v>31</v>
      </c>
      <c r="G623" s="5">
        <v>94791</v>
      </c>
      <c r="H623" s="5">
        <v>94958.885622056667</v>
      </c>
      <c r="I623" s="5">
        <v>95084.95292494139</v>
      </c>
      <c r="J623" s="5">
        <v>95203.859211414398</v>
      </c>
      <c r="K623" s="5">
        <v>95311.383526949736</v>
      </c>
      <c r="L623" s="5">
        <v>95408.63318486826</v>
      </c>
      <c r="M623" s="5">
        <v>95493.792838887355</v>
      </c>
      <c r="N623" s="5">
        <v>95562.201163408055</v>
      </c>
      <c r="O623" s="5">
        <v>95611.402489002954</v>
      </c>
      <c r="P623" s="5">
        <v>95640.704429104866</v>
      </c>
      <c r="Q623" s="5">
        <v>95648.184816195164</v>
      </c>
      <c r="R623" s="5">
        <v>95633.961805418818</v>
      </c>
      <c r="S623" s="5">
        <v>95597.850007832763</v>
      </c>
      <c r="T623" s="5">
        <v>95541.067238846925</v>
      </c>
      <c r="U623" s="5">
        <v>95459.043771727665</v>
      </c>
      <c r="V623" s="5">
        <v>95351.895294433547</v>
      </c>
      <c r="W623" s="5">
        <v>95223.310394789398</v>
      </c>
      <c r="X623" s="5">
        <v>95073.751834829818</v>
      </c>
      <c r="Y623" s="5">
        <v>94901.487535202905</v>
      </c>
      <c r="Z623" s="5">
        <v>94711.368486112697</v>
      </c>
      <c r="AA623" s="5">
        <v>94501.87174822604</v>
      </c>
      <c r="AB623" s="5">
        <v>94274.496211159247</v>
      </c>
      <c r="AC623" s="5">
        <v>94036.413599565669</v>
      </c>
      <c r="AD623" s="5">
        <v>93787.901314692921</v>
      </c>
      <c r="AE623" s="5">
        <v>93527.558738656415</v>
      </c>
      <c r="AF623" s="5">
        <v>93258.66600969914</v>
      </c>
      <c r="AG623" s="6"/>
    </row>
    <row r="624" spans="1:33">
      <c r="A624" t="str">
        <f t="shared" si="10"/>
        <v>LOWW06000004Births</v>
      </c>
      <c r="B624" t="str">
        <f>VLOOKUP(D624, Lookups!B:D,3,FALSE)</f>
        <v>W06000004</v>
      </c>
      <c r="C624" s="3" t="s">
        <v>173</v>
      </c>
      <c r="D624" s="3" t="s">
        <v>44</v>
      </c>
      <c r="E624" s="3" t="s">
        <v>34</v>
      </c>
      <c r="F624" s="4" t="s">
        <v>32</v>
      </c>
      <c r="G624" s="5">
        <v>544.83653669983607</v>
      </c>
      <c r="H624" s="5">
        <v>529.50986748103776</v>
      </c>
      <c r="I624" s="5">
        <v>520.75414995093706</v>
      </c>
      <c r="J624" s="5">
        <v>513.45021928573249</v>
      </c>
      <c r="K624" s="5">
        <v>506.55911563054241</v>
      </c>
      <c r="L624" s="5">
        <v>499.53270214640247</v>
      </c>
      <c r="M624" s="5">
        <v>492.29459879588882</v>
      </c>
      <c r="N624" s="5">
        <v>484.81378947599796</v>
      </c>
      <c r="O624" s="5">
        <v>477.65593435666131</v>
      </c>
      <c r="P624" s="5">
        <v>470.49286614411301</v>
      </c>
      <c r="Q624" s="5">
        <v>464.26820011445824</v>
      </c>
      <c r="R624" s="5">
        <v>459.18823770385006</v>
      </c>
      <c r="S624" s="5">
        <v>454.41267827105872</v>
      </c>
      <c r="T624" s="5">
        <v>450.09318954655134</v>
      </c>
      <c r="U624" s="5">
        <v>446.33683703135466</v>
      </c>
      <c r="V624" s="5">
        <v>443.40206856349755</v>
      </c>
      <c r="W624" s="5">
        <v>441.54785622473258</v>
      </c>
      <c r="X624" s="5">
        <v>440.61177289748821</v>
      </c>
      <c r="Y624" s="5">
        <v>440.62454027816045</v>
      </c>
      <c r="Z624" s="5">
        <v>441.37546817950232</v>
      </c>
      <c r="AA624" s="5">
        <v>443.06978979940084</v>
      </c>
      <c r="AB624" s="5">
        <v>445.48216803072995</v>
      </c>
      <c r="AC624" s="5">
        <v>448.39481767908643</v>
      </c>
      <c r="AD624" s="5">
        <v>451.55600967309931</v>
      </c>
      <c r="AE624" s="5">
        <v>453.87924983024192</v>
      </c>
      <c r="AF624" s="5"/>
      <c r="AG624" s="6"/>
    </row>
    <row r="625" spans="1:33">
      <c r="A625" t="str">
        <f t="shared" si="10"/>
        <v>LOWW06000004Births</v>
      </c>
      <c r="B625" t="str">
        <f>VLOOKUP(D625, Lookups!B:D,3,FALSE)</f>
        <v>W06000004</v>
      </c>
      <c r="C625" s="3" t="s">
        <v>173</v>
      </c>
      <c r="D625" s="3" t="s">
        <v>44</v>
      </c>
      <c r="E625" s="3" t="s">
        <v>34</v>
      </c>
      <c r="F625" s="4" t="s">
        <v>33</v>
      </c>
      <c r="G625" s="5">
        <v>518.89196386771414</v>
      </c>
      <c r="H625" s="5">
        <v>504.29513536082823</v>
      </c>
      <c r="I625" s="5">
        <v>495.95635637257578</v>
      </c>
      <c r="J625" s="5">
        <v>489.00023160572727</v>
      </c>
      <c r="K625" s="5">
        <v>482.43727543814651</v>
      </c>
      <c r="L625" s="5">
        <v>475.74545276080539</v>
      </c>
      <c r="M625" s="5">
        <v>468.85202067753329</v>
      </c>
      <c r="N625" s="5">
        <v>461.72744004123763</v>
      </c>
      <c r="O625" s="5">
        <v>454.91043484835825</v>
      </c>
      <c r="P625" s="5">
        <v>448.08846480457009</v>
      </c>
      <c r="Q625" s="5">
        <v>442.16021116704343</v>
      </c>
      <c r="R625" s="5">
        <v>437.32215150316512</v>
      </c>
      <c r="S625" s="5">
        <v>432.77399945070232</v>
      </c>
      <c r="T625" s="5">
        <v>428.66020047396648</v>
      </c>
      <c r="U625" s="5">
        <v>425.08272172153903</v>
      </c>
      <c r="V625" s="5">
        <v>422.28770400300004</v>
      </c>
      <c r="W625" s="5">
        <v>420.52178740769</v>
      </c>
      <c r="X625" s="5">
        <v>419.63027943548286</v>
      </c>
      <c r="Y625" s="5">
        <v>419.64243884621294</v>
      </c>
      <c r="Z625" s="5">
        <v>420.35760830935226</v>
      </c>
      <c r="AA625" s="5">
        <v>421.97124802246321</v>
      </c>
      <c r="AB625" s="5">
        <v>424.26875120686452</v>
      </c>
      <c r="AC625" s="5">
        <v>427.04270338204134</v>
      </c>
      <c r="AD625" s="5">
        <v>430.05336256409976</v>
      </c>
      <c r="AE625" s="5">
        <v>432.26597234056231</v>
      </c>
      <c r="AF625" s="5"/>
      <c r="AG625" s="6"/>
    </row>
    <row r="626" spans="1:33">
      <c r="A626" t="str">
        <f t="shared" si="10"/>
        <v>LOWW06000004Deaths</v>
      </c>
      <c r="B626" t="str">
        <f>VLOOKUP(D626, Lookups!B:D,3,FALSE)</f>
        <v>W06000004</v>
      </c>
      <c r="C626" s="3" t="s">
        <v>173</v>
      </c>
      <c r="D626" s="3" t="s">
        <v>44</v>
      </c>
      <c r="E626" s="3" t="s">
        <v>35</v>
      </c>
      <c r="F626" s="4" t="s">
        <v>31</v>
      </c>
      <c r="G626" s="5">
        <v>1161.0109985108695</v>
      </c>
      <c r="H626" s="5">
        <v>1172.9058199571277</v>
      </c>
      <c r="I626" s="5">
        <v>1162.9723398504809</v>
      </c>
      <c r="J626" s="5">
        <v>1160.0942553561911</v>
      </c>
      <c r="K626" s="5">
        <v>1156.9148531501085</v>
      </c>
      <c r="L626" s="5">
        <v>1155.2866208881505</v>
      </c>
      <c r="M626" s="5">
        <v>1157.9064149527076</v>
      </c>
      <c r="N626" s="5">
        <v>1162.5080239223405</v>
      </c>
      <c r="O626" s="5">
        <v>1168.4325491030881</v>
      </c>
      <c r="P626" s="5">
        <v>1176.2690638583913</v>
      </c>
      <c r="Q626" s="5">
        <v>1185.8195420578938</v>
      </c>
      <c r="R626" s="5">
        <v>1197.7903067930979</v>
      </c>
      <c r="S626" s="5">
        <v>1209.137566707519</v>
      </c>
      <c r="T626" s="5">
        <v>1225.9449771398581</v>
      </c>
      <c r="U626" s="5">
        <v>1243.7361560469856</v>
      </c>
      <c r="V626" s="5">
        <v>1259.4427922105767</v>
      </c>
      <c r="W626" s="5">
        <v>1276.7963235920649</v>
      </c>
      <c r="X626" s="5">
        <v>1297.6744719599251</v>
      </c>
      <c r="Y626" s="5">
        <v>1315.5541482145322</v>
      </c>
      <c r="Z626" s="5">
        <v>1336.3979343754693</v>
      </c>
      <c r="AA626" s="5">
        <v>1357.5846948886413</v>
      </c>
      <c r="AB626" s="5">
        <v>1373.0016508312046</v>
      </c>
      <c r="AC626" s="5">
        <v>1389.1179259339174</v>
      </c>
      <c r="AD626" s="5">
        <v>1407.1200682737085</v>
      </c>
      <c r="AE626" s="5">
        <v>1420.2060711280328</v>
      </c>
      <c r="AF626" s="5"/>
      <c r="AG626" s="6"/>
    </row>
    <row r="627" spans="1:33">
      <c r="A627" t="str">
        <f t="shared" si="10"/>
        <v>LOWW06000004Mig_InternalIN</v>
      </c>
      <c r="B627" t="str">
        <f>VLOOKUP(D627, Lookups!B:D,3,FALSE)</f>
        <v>W06000004</v>
      </c>
      <c r="C627" s="3" t="s">
        <v>173</v>
      </c>
      <c r="D627" s="3" t="s">
        <v>44</v>
      </c>
      <c r="E627" s="3" t="s">
        <v>36</v>
      </c>
      <c r="F627" s="4" t="s">
        <v>31</v>
      </c>
      <c r="G627" s="5">
        <v>4474.3833599999998</v>
      </c>
      <c r="H627" s="5">
        <v>4474.3833599999998</v>
      </c>
      <c r="I627" s="5">
        <v>4474.3833599999998</v>
      </c>
      <c r="J627" s="5">
        <v>4474.3833599999998</v>
      </c>
      <c r="K627" s="5">
        <v>4474.3833599999998</v>
      </c>
      <c r="L627" s="5">
        <v>4474.3833600000007</v>
      </c>
      <c r="M627" s="5">
        <v>4474.383359999998</v>
      </c>
      <c r="N627" s="5">
        <v>4474.3833600000007</v>
      </c>
      <c r="O627" s="5">
        <v>4474.3833600000016</v>
      </c>
      <c r="P627" s="5">
        <v>4474.3833600000025</v>
      </c>
      <c r="Q627" s="5">
        <v>4474.3833600000025</v>
      </c>
      <c r="R627" s="5">
        <v>4474.3833599999989</v>
      </c>
      <c r="S627" s="5">
        <v>4474.3833599999998</v>
      </c>
      <c r="T627" s="5">
        <v>4474.383359999998</v>
      </c>
      <c r="U627" s="5">
        <v>4474.3833600000007</v>
      </c>
      <c r="V627" s="5">
        <v>4474.3833599999989</v>
      </c>
      <c r="W627" s="5">
        <v>4474.383359999998</v>
      </c>
      <c r="X627" s="5">
        <v>4474.383359999998</v>
      </c>
      <c r="Y627" s="5">
        <v>4474.3833600000007</v>
      </c>
      <c r="Z627" s="5">
        <v>4474.3833600000025</v>
      </c>
      <c r="AA627" s="5">
        <v>4474.3833600000025</v>
      </c>
      <c r="AB627" s="5">
        <v>4474.383359999998</v>
      </c>
      <c r="AC627" s="5">
        <v>4474.3833599999989</v>
      </c>
      <c r="AD627" s="5">
        <v>4474.383359999998</v>
      </c>
      <c r="AE627" s="5">
        <v>4474.3833599999998</v>
      </c>
      <c r="AF627" s="5"/>
      <c r="AG627" s="6"/>
    </row>
    <row r="628" spans="1:33">
      <c r="A628" t="str">
        <f t="shared" si="10"/>
        <v>LOWW06000004Mig_InternalOut</v>
      </c>
      <c r="B628" t="str">
        <f>VLOOKUP(D628, Lookups!B:D,3,FALSE)</f>
        <v>W06000004</v>
      </c>
      <c r="C628" s="3" t="s">
        <v>173</v>
      </c>
      <c r="D628" s="3" t="s">
        <v>44</v>
      </c>
      <c r="E628" s="3" t="s">
        <v>37</v>
      </c>
      <c r="F628" s="4" t="s">
        <v>31</v>
      </c>
      <c r="G628" s="5">
        <v>4192.615240000001</v>
      </c>
      <c r="H628" s="5">
        <v>4192.6152400000001</v>
      </c>
      <c r="I628" s="5">
        <v>4192.6152399999983</v>
      </c>
      <c r="J628" s="5">
        <v>4192.6152400000001</v>
      </c>
      <c r="K628" s="5">
        <v>4192.615240000001</v>
      </c>
      <c r="L628" s="5">
        <v>4192.615240000001</v>
      </c>
      <c r="M628" s="5">
        <v>4192.6152399999992</v>
      </c>
      <c r="N628" s="5">
        <v>4192.6152399999983</v>
      </c>
      <c r="O628" s="5">
        <v>4192.615240000001</v>
      </c>
      <c r="P628" s="5">
        <v>4192.6152399999992</v>
      </c>
      <c r="Q628" s="5">
        <v>4192.6152399999983</v>
      </c>
      <c r="R628" s="5">
        <v>4192.6152399999992</v>
      </c>
      <c r="S628" s="5">
        <v>4192.6152399999992</v>
      </c>
      <c r="T628" s="5">
        <v>4192.615240000001</v>
      </c>
      <c r="U628" s="5">
        <v>4192.6152399999937</v>
      </c>
      <c r="V628" s="5">
        <v>4192.6152400000001</v>
      </c>
      <c r="W628" s="5">
        <v>4192.6152400000001</v>
      </c>
      <c r="X628" s="5">
        <v>4192.6152399999992</v>
      </c>
      <c r="Y628" s="5">
        <v>4192.6152399999983</v>
      </c>
      <c r="Z628" s="5">
        <v>4192.6152400000001</v>
      </c>
      <c r="AA628" s="5">
        <v>4192.6152400000019</v>
      </c>
      <c r="AB628" s="5">
        <v>4192.6152399999983</v>
      </c>
      <c r="AC628" s="5">
        <v>4192.6152400000001</v>
      </c>
      <c r="AD628" s="5">
        <v>4192.6152399999983</v>
      </c>
      <c r="AE628" s="5">
        <v>4192.6152400000001</v>
      </c>
      <c r="AF628" s="5"/>
      <c r="AG628" s="6"/>
    </row>
    <row r="629" spans="1:33">
      <c r="A629" t="str">
        <f t="shared" si="10"/>
        <v>LOWW06000004Mig_OverseasIn</v>
      </c>
      <c r="B629" t="str">
        <f>VLOOKUP(D629, Lookups!B:D,3,FALSE)</f>
        <v>W06000004</v>
      </c>
      <c r="C629" s="3" t="s">
        <v>173</v>
      </c>
      <c r="D629" s="3" t="s">
        <v>44</v>
      </c>
      <c r="E629" s="3" t="s">
        <v>38</v>
      </c>
      <c r="F629" s="4" t="s">
        <v>31</v>
      </c>
      <c r="G629" s="5">
        <v>188.99999999999997</v>
      </c>
      <c r="H629" s="5">
        <v>188.99999999999997</v>
      </c>
      <c r="I629" s="5">
        <v>188.99999999999997</v>
      </c>
      <c r="J629" s="5">
        <v>188.99999999999997</v>
      </c>
      <c r="K629" s="5">
        <v>188.99999999999997</v>
      </c>
      <c r="L629" s="5">
        <v>188.99999999999997</v>
      </c>
      <c r="M629" s="5">
        <v>188.99999999999997</v>
      </c>
      <c r="N629" s="5">
        <v>188.99999999999997</v>
      </c>
      <c r="O629" s="5">
        <v>188.99999999999997</v>
      </c>
      <c r="P629" s="5">
        <v>188.99999999999997</v>
      </c>
      <c r="Q629" s="5">
        <v>188.99999999999997</v>
      </c>
      <c r="R629" s="5">
        <v>188.99999999999997</v>
      </c>
      <c r="S629" s="5">
        <v>188.99999999999997</v>
      </c>
      <c r="T629" s="5">
        <v>188.99999999999997</v>
      </c>
      <c r="U629" s="5">
        <v>188.99999999999997</v>
      </c>
      <c r="V629" s="5">
        <v>188.99999999999997</v>
      </c>
      <c r="W629" s="5">
        <v>188.99999999999997</v>
      </c>
      <c r="X629" s="5">
        <v>188.99999999999997</v>
      </c>
      <c r="Y629" s="5">
        <v>188.99999999999997</v>
      </c>
      <c r="Z629" s="5">
        <v>188.99999999999997</v>
      </c>
      <c r="AA629" s="5">
        <v>188.99999999999997</v>
      </c>
      <c r="AB629" s="5">
        <v>188.99999999999997</v>
      </c>
      <c r="AC629" s="5">
        <v>188.99999999999997</v>
      </c>
      <c r="AD629" s="5">
        <v>188.99999999999997</v>
      </c>
      <c r="AE629" s="5">
        <v>188.99999999999997</v>
      </c>
      <c r="AF629" s="5"/>
      <c r="AG629" s="6"/>
    </row>
    <row r="630" spans="1:33">
      <c r="A630" t="str">
        <f t="shared" si="10"/>
        <v>LOWW06000004Mig_OverseasOut</v>
      </c>
      <c r="B630" t="str">
        <f>VLOOKUP(D630, Lookups!B:D,3,FALSE)</f>
        <v>W06000004</v>
      </c>
      <c r="C630" s="3" t="s">
        <v>173</v>
      </c>
      <c r="D630" s="3" t="s">
        <v>44</v>
      </c>
      <c r="E630" s="3" t="s">
        <v>39</v>
      </c>
      <c r="F630" s="4" t="s">
        <v>31</v>
      </c>
      <c r="G630" s="5">
        <v>205.59999999999994</v>
      </c>
      <c r="H630" s="5">
        <v>205.60000000000002</v>
      </c>
      <c r="I630" s="5">
        <v>205.60000000000014</v>
      </c>
      <c r="J630" s="5">
        <v>205.60000000000002</v>
      </c>
      <c r="K630" s="5">
        <v>205.60000000000002</v>
      </c>
      <c r="L630" s="5">
        <v>205.6</v>
      </c>
      <c r="M630" s="5">
        <v>205.60000000000011</v>
      </c>
      <c r="N630" s="5">
        <v>205.59999999999991</v>
      </c>
      <c r="O630" s="5">
        <v>205.59999999999991</v>
      </c>
      <c r="P630" s="5">
        <v>205.60000000000005</v>
      </c>
      <c r="Q630" s="5">
        <v>205.59999999999985</v>
      </c>
      <c r="R630" s="5">
        <v>205.60000000000005</v>
      </c>
      <c r="S630" s="5">
        <v>205.60000000000002</v>
      </c>
      <c r="T630" s="5">
        <v>205.60000000000002</v>
      </c>
      <c r="U630" s="5">
        <v>205.60000000000002</v>
      </c>
      <c r="V630" s="5">
        <v>205.59999999999994</v>
      </c>
      <c r="W630" s="5">
        <v>205.60000000000005</v>
      </c>
      <c r="X630" s="5">
        <v>205.59999999999994</v>
      </c>
      <c r="Y630" s="5">
        <v>205.60000000000002</v>
      </c>
      <c r="Z630" s="5">
        <v>205.6</v>
      </c>
      <c r="AA630" s="5">
        <v>205.60000000000008</v>
      </c>
      <c r="AB630" s="5">
        <v>205.60000000000008</v>
      </c>
      <c r="AC630" s="5">
        <v>205.6</v>
      </c>
      <c r="AD630" s="5">
        <v>205.59999999999991</v>
      </c>
      <c r="AE630" s="5">
        <v>205.59999999999994</v>
      </c>
      <c r="AF630" s="5"/>
      <c r="AG630" s="6"/>
    </row>
    <row r="631" spans="1:33">
      <c r="A631" t="str">
        <f t="shared" si="10"/>
        <v>LOWW06000004Constraint</v>
      </c>
      <c r="B631" t="str">
        <f>VLOOKUP(D631, Lookups!B:D,3,FALSE)</f>
        <v>W06000004</v>
      </c>
      <c r="C631" s="3" t="s">
        <v>173</v>
      </c>
      <c r="D631" s="3" t="s">
        <v>44</v>
      </c>
      <c r="E631" s="3" t="s">
        <v>40</v>
      </c>
      <c r="F631" s="4" t="s">
        <v>31</v>
      </c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6"/>
    </row>
    <row r="632" spans="1:33">
      <c r="A632" t="str">
        <f t="shared" si="10"/>
        <v>LOWW06000005StartPop</v>
      </c>
      <c r="B632" t="str">
        <f>VLOOKUP(D632, Lookups!B:D,3,FALSE)</f>
        <v>W06000005</v>
      </c>
      <c r="C632" s="3" t="s">
        <v>173</v>
      </c>
      <c r="D632" s="3" t="s">
        <v>45</v>
      </c>
      <c r="E632" s="3" t="s">
        <v>30</v>
      </c>
      <c r="F632" s="4" t="s">
        <v>31</v>
      </c>
      <c r="G632" s="5">
        <v>153804</v>
      </c>
      <c r="H632" s="5">
        <v>154087.91106804647</v>
      </c>
      <c r="I632" s="5">
        <v>154293.76400634984</v>
      </c>
      <c r="J632" s="5">
        <v>154467.46869660719</v>
      </c>
      <c r="K632" s="5">
        <v>154611.47939582361</v>
      </c>
      <c r="L632" s="5">
        <v>154721.46049105696</v>
      </c>
      <c r="M632" s="5">
        <v>154798.66722858819</v>
      </c>
      <c r="N632" s="5">
        <v>154842.39030038382</v>
      </c>
      <c r="O632" s="5">
        <v>154852.20175037323</v>
      </c>
      <c r="P632" s="5">
        <v>154826.59262047737</v>
      </c>
      <c r="Q632" s="5">
        <v>154764.83302719073</v>
      </c>
      <c r="R632" s="5">
        <v>154665.60626928086</v>
      </c>
      <c r="S632" s="5">
        <v>154533.9716474454</v>
      </c>
      <c r="T632" s="5">
        <v>154367.99581309466</v>
      </c>
      <c r="U632" s="5">
        <v>154163.87784231635</v>
      </c>
      <c r="V632" s="5">
        <v>153922.56128029877</v>
      </c>
      <c r="W632" s="5">
        <v>153644.3078973568</v>
      </c>
      <c r="X632" s="5">
        <v>153325.6722706189</v>
      </c>
      <c r="Y632" s="5">
        <v>152972.02353000882</v>
      </c>
      <c r="Z632" s="5">
        <v>152583.98128923945</v>
      </c>
      <c r="AA632" s="5">
        <v>152162.44127120395</v>
      </c>
      <c r="AB632" s="5">
        <v>151712.19747478553</v>
      </c>
      <c r="AC632" s="5">
        <v>151232.7541814555</v>
      </c>
      <c r="AD632" s="5">
        <v>150721.48165826366</v>
      </c>
      <c r="AE632" s="5">
        <v>150177.77461828163</v>
      </c>
      <c r="AF632" s="5">
        <v>149608.08981826974</v>
      </c>
      <c r="AG632" s="6"/>
    </row>
    <row r="633" spans="1:33">
      <c r="A633" t="str">
        <f t="shared" si="10"/>
        <v>LOWW06000005Births</v>
      </c>
      <c r="B633" t="str">
        <f>VLOOKUP(D633, Lookups!B:D,3,FALSE)</f>
        <v>W06000005</v>
      </c>
      <c r="C633" s="3" t="s">
        <v>173</v>
      </c>
      <c r="D633" s="3" t="s">
        <v>45</v>
      </c>
      <c r="E633" s="3" t="s">
        <v>34</v>
      </c>
      <c r="F633" s="4" t="s">
        <v>32</v>
      </c>
      <c r="G633" s="5">
        <v>849.92749250020529</v>
      </c>
      <c r="H633" s="5">
        <v>828.14468653792869</v>
      </c>
      <c r="I633" s="5">
        <v>815.25020678513499</v>
      </c>
      <c r="J633" s="5">
        <v>804.10307063816776</v>
      </c>
      <c r="K633" s="5">
        <v>793.851336206111</v>
      </c>
      <c r="L633" s="5">
        <v>783.9299557492966</v>
      </c>
      <c r="M633" s="5">
        <v>774.83594871536411</v>
      </c>
      <c r="N633" s="5">
        <v>766.14353009514889</v>
      </c>
      <c r="O633" s="5">
        <v>757.92810812998414</v>
      </c>
      <c r="P633" s="5">
        <v>750.0142556530767</v>
      </c>
      <c r="Q633" s="5">
        <v>743.48746489317682</v>
      </c>
      <c r="R633" s="5">
        <v>738.74752893082882</v>
      </c>
      <c r="S633" s="5">
        <v>734.13074776286408</v>
      </c>
      <c r="T633" s="5">
        <v>729.25509600074952</v>
      </c>
      <c r="U633" s="5">
        <v>724.73847533457797</v>
      </c>
      <c r="V633" s="5">
        <v>720.70644056308515</v>
      </c>
      <c r="W633" s="5">
        <v>717.4543977007736</v>
      </c>
      <c r="X633" s="5">
        <v>714.976801777942</v>
      </c>
      <c r="Y633" s="5">
        <v>713.26248683654399</v>
      </c>
      <c r="Z633" s="5">
        <v>712.18441686516985</v>
      </c>
      <c r="AA633" s="5">
        <v>711.8281831214706</v>
      </c>
      <c r="AB633" s="5">
        <v>711.85997857272673</v>
      </c>
      <c r="AC633" s="5">
        <v>712.27227069334094</v>
      </c>
      <c r="AD633" s="5">
        <v>712.47592230687405</v>
      </c>
      <c r="AE633" s="5">
        <v>711.00418048142888</v>
      </c>
      <c r="AF633" s="5"/>
      <c r="AG633" s="6"/>
    </row>
    <row r="634" spans="1:33">
      <c r="A634" t="str">
        <f t="shared" si="10"/>
        <v>LOWW06000005Births</v>
      </c>
      <c r="B634" t="str">
        <f>VLOOKUP(D634, Lookups!B:D,3,FALSE)</f>
        <v>W06000005</v>
      </c>
      <c r="C634" s="3" t="s">
        <v>173</v>
      </c>
      <c r="D634" s="3" t="s">
        <v>45</v>
      </c>
      <c r="E634" s="3" t="s">
        <v>34</v>
      </c>
      <c r="F634" s="4" t="s">
        <v>33</v>
      </c>
      <c r="G634" s="5">
        <v>809.45479244091598</v>
      </c>
      <c r="H634" s="5">
        <v>788.70926198736265</v>
      </c>
      <c r="I634" s="5">
        <v>776.42880450830455</v>
      </c>
      <c r="J634" s="5">
        <v>765.81248387416315</v>
      </c>
      <c r="K634" s="5">
        <v>756.04892681772662</v>
      </c>
      <c r="L634" s="5">
        <v>746.59999260949917</v>
      </c>
      <c r="M634" s="5">
        <v>737.93903312640987</v>
      </c>
      <c r="N634" s="5">
        <v>729.66053881704465</v>
      </c>
      <c r="O634" s="5">
        <v>721.83632705744526</v>
      </c>
      <c r="P634" s="5">
        <v>714.29932434765044</v>
      </c>
      <c r="Q634" s="5">
        <v>708.08333285840149</v>
      </c>
      <c r="R634" s="5">
        <v>703.56910792222584</v>
      </c>
      <c r="S634" s="5">
        <v>699.17217327187484</v>
      </c>
      <c r="T634" s="5">
        <v>694.5286951870479</v>
      </c>
      <c r="U634" s="5">
        <v>690.22715149522605</v>
      </c>
      <c r="V634" s="5">
        <v>686.38711820077128</v>
      </c>
      <c r="W634" s="5">
        <v>683.28993437821032</v>
      </c>
      <c r="X634" s="5">
        <v>680.93031910377249</v>
      </c>
      <c r="Y634" s="5">
        <v>679.29763813120439</v>
      </c>
      <c r="Z634" s="5">
        <v>678.270904777341</v>
      </c>
      <c r="AA634" s="5">
        <v>677.93163452945396</v>
      </c>
      <c r="AB634" s="5">
        <v>677.96191591301226</v>
      </c>
      <c r="AC634" s="5">
        <v>678.35457509377966</v>
      </c>
      <c r="AD634" s="5">
        <v>678.54852902045855</v>
      </c>
      <c r="AE634" s="5">
        <v>677.14687007383714</v>
      </c>
      <c r="AF634" s="5"/>
      <c r="AG634" s="6"/>
    </row>
    <row r="635" spans="1:33">
      <c r="A635" t="str">
        <f t="shared" si="10"/>
        <v>LOWW06000005Deaths</v>
      </c>
      <c r="B635" t="str">
        <f>VLOOKUP(D635, Lookups!B:D,3,FALSE)</f>
        <v>W06000005</v>
      </c>
      <c r="C635" s="3" t="s">
        <v>173</v>
      </c>
      <c r="D635" s="3" t="s">
        <v>45</v>
      </c>
      <c r="E635" s="3" t="s">
        <v>35</v>
      </c>
      <c r="F635" s="4" t="s">
        <v>31</v>
      </c>
      <c r="G635" s="5">
        <v>1337.0521568946856</v>
      </c>
      <c r="H635" s="5">
        <v>1372.5819502219836</v>
      </c>
      <c r="I635" s="5">
        <v>1379.5552610360166</v>
      </c>
      <c r="J635" s="5">
        <v>1387.485795295918</v>
      </c>
      <c r="K635" s="5">
        <v>1401.5001077905072</v>
      </c>
      <c r="L635" s="5">
        <v>1414.9041508274659</v>
      </c>
      <c r="M635" s="5">
        <v>1430.6328500462248</v>
      </c>
      <c r="N635" s="5">
        <v>1447.5735589226654</v>
      </c>
      <c r="O635" s="5">
        <v>1466.9545050832546</v>
      </c>
      <c r="P635" s="5">
        <v>1487.6541132874106</v>
      </c>
      <c r="Q635" s="5">
        <v>1512.3784956614836</v>
      </c>
      <c r="R635" s="5">
        <v>1535.5321986885219</v>
      </c>
      <c r="S635" s="5">
        <v>1560.8596953855283</v>
      </c>
      <c r="T635" s="5">
        <v>1589.4827019661052</v>
      </c>
      <c r="U635" s="5">
        <v>1617.8631288473525</v>
      </c>
      <c r="V635" s="5">
        <v>1646.9278817059264</v>
      </c>
      <c r="W635" s="5">
        <v>1680.960898816787</v>
      </c>
      <c r="X635" s="5">
        <v>1711.1368014918264</v>
      </c>
      <c r="Y635" s="5">
        <v>1742.1833057369886</v>
      </c>
      <c r="Z635" s="5">
        <v>1773.5762796781733</v>
      </c>
      <c r="AA635" s="5">
        <v>1801.5845540693465</v>
      </c>
      <c r="AB635" s="5">
        <v>1830.8461278157029</v>
      </c>
      <c r="AC635" s="5">
        <v>1863.4803089790319</v>
      </c>
      <c r="AD635" s="5">
        <v>1896.312431309379</v>
      </c>
      <c r="AE635" s="5">
        <v>1919.4167905670838</v>
      </c>
      <c r="AF635" s="5"/>
      <c r="AG635" s="6"/>
    </row>
    <row r="636" spans="1:33">
      <c r="A636" t="str">
        <f t="shared" si="10"/>
        <v>LOWW06000005Mig_InternalIN</v>
      </c>
      <c r="B636" t="str">
        <f>VLOOKUP(D636, Lookups!B:D,3,FALSE)</f>
        <v>W06000005</v>
      </c>
      <c r="C636" s="3" t="s">
        <v>173</v>
      </c>
      <c r="D636" s="3" t="s">
        <v>45</v>
      </c>
      <c r="E636" s="3" t="s">
        <v>36</v>
      </c>
      <c r="F636" s="4" t="s">
        <v>31</v>
      </c>
      <c r="G636" s="5">
        <v>4611.8524000000025</v>
      </c>
      <c r="H636" s="5">
        <v>4611.8524000000007</v>
      </c>
      <c r="I636" s="5">
        <v>4611.8524000000025</v>
      </c>
      <c r="J636" s="5">
        <v>4611.8523999999952</v>
      </c>
      <c r="K636" s="5">
        <v>4611.8524000000016</v>
      </c>
      <c r="L636" s="5">
        <v>4611.8524000000025</v>
      </c>
      <c r="M636" s="5">
        <v>4611.8523999999998</v>
      </c>
      <c r="N636" s="5">
        <v>4611.8524000000025</v>
      </c>
      <c r="O636" s="5">
        <v>4611.8523999999998</v>
      </c>
      <c r="P636" s="5">
        <v>4611.8524000000016</v>
      </c>
      <c r="Q636" s="5">
        <v>4611.8523999999961</v>
      </c>
      <c r="R636" s="5">
        <v>4611.8524000000025</v>
      </c>
      <c r="S636" s="5">
        <v>4611.8524000000025</v>
      </c>
      <c r="T636" s="5">
        <v>4611.8523999999989</v>
      </c>
      <c r="U636" s="5">
        <v>4611.8524000000034</v>
      </c>
      <c r="V636" s="5">
        <v>4611.8524000000007</v>
      </c>
      <c r="W636" s="5">
        <v>4611.8524000000043</v>
      </c>
      <c r="X636" s="5">
        <v>4611.8523999999998</v>
      </c>
      <c r="Y636" s="5">
        <v>4611.8523999999961</v>
      </c>
      <c r="Z636" s="5">
        <v>4611.8523999999989</v>
      </c>
      <c r="AA636" s="5">
        <v>4611.8524000000007</v>
      </c>
      <c r="AB636" s="5">
        <v>4611.852399999997</v>
      </c>
      <c r="AC636" s="5">
        <v>4611.8524000000016</v>
      </c>
      <c r="AD636" s="5">
        <v>4611.852399999997</v>
      </c>
      <c r="AE636" s="5">
        <v>4611.8524000000016</v>
      </c>
      <c r="AF636" s="5"/>
      <c r="AG636" s="6"/>
    </row>
    <row r="637" spans="1:33">
      <c r="A637" t="str">
        <f t="shared" si="10"/>
        <v>LOWW06000005Mig_InternalOut</v>
      </c>
      <c r="B637" t="str">
        <f>VLOOKUP(D637, Lookups!B:D,3,FALSE)</f>
        <v>W06000005</v>
      </c>
      <c r="C637" s="3" t="s">
        <v>173</v>
      </c>
      <c r="D637" s="3" t="s">
        <v>45</v>
      </c>
      <c r="E637" s="3" t="s">
        <v>37</v>
      </c>
      <c r="F637" s="4" t="s">
        <v>31</v>
      </c>
      <c r="G637" s="5">
        <v>4730.4714600000016</v>
      </c>
      <c r="H637" s="5">
        <v>4730.4714599999979</v>
      </c>
      <c r="I637" s="5">
        <v>4730.4714600000034</v>
      </c>
      <c r="J637" s="5">
        <v>4730.4714599999998</v>
      </c>
      <c r="K637" s="5">
        <v>4730.4714600000025</v>
      </c>
      <c r="L637" s="5">
        <v>4730.4714600000016</v>
      </c>
      <c r="M637" s="5">
        <v>4730.4714600000034</v>
      </c>
      <c r="N637" s="5">
        <v>4730.4714600000007</v>
      </c>
      <c r="O637" s="5">
        <v>4730.4714599999988</v>
      </c>
      <c r="P637" s="5">
        <v>4730.4714599999998</v>
      </c>
      <c r="Q637" s="5">
        <v>4730.4714599999988</v>
      </c>
      <c r="R637" s="5">
        <v>4730.4714599999988</v>
      </c>
      <c r="S637" s="5">
        <v>4730.4714599999988</v>
      </c>
      <c r="T637" s="5">
        <v>4730.4714599999979</v>
      </c>
      <c r="U637" s="5">
        <v>4730.4714600000079</v>
      </c>
      <c r="V637" s="5">
        <v>4730.4714600000007</v>
      </c>
      <c r="W637" s="5">
        <v>4730.471459999997</v>
      </c>
      <c r="X637" s="5">
        <v>4730.4714600000016</v>
      </c>
      <c r="Y637" s="5">
        <v>4730.4714600000007</v>
      </c>
      <c r="Z637" s="5">
        <v>4730.4714600000025</v>
      </c>
      <c r="AA637" s="5">
        <v>4730.4714599999961</v>
      </c>
      <c r="AB637" s="5">
        <v>4730.4714600000034</v>
      </c>
      <c r="AC637" s="5">
        <v>4730.4714599999988</v>
      </c>
      <c r="AD637" s="5">
        <v>4730.4714599999988</v>
      </c>
      <c r="AE637" s="5">
        <v>4730.4714600000007</v>
      </c>
      <c r="AF637" s="5"/>
      <c r="AG637" s="6"/>
    </row>
    <row r="638" spans="1:33">
      <c r="A638" t="str">
        <f t="shared" si="10"/>
        <v>LOWW06000005Mig_OverseasIn</v>
      </c>
      <c r="B638" t="str">
        <f>VLOOKUP(D638, Lookups!B:D,3,FALSE)</f>
        <v>W06000005</v>
      </c>
      <c r="C638" s="3" t="s">
        <v>173</v>
      </c>
      <c r="D638" s="3" t="s">
        <v>45</v>
      </c>
      <c r="E638" s="3" t="s">
        <v>38</v>
      </c>
      <c r="F638" s="4" t="s">
        <v>31</v>
      </c>
      <c r="G638" s="5">
        <v>360.7999999999999</v>
      </c>
      <c r="H638" s="5">
        <v>360.7999999999999</v>
      </c>
      <c r="I638" s="5">
        <v>360.7999999999999</v>
      </c>
      <c r="J638" s="5">
        <v>360.7999999999999</v>
      </c>
      <c r="K638" s="5">
        <v>360.7999999999999</v>
      </c>
      <c r="L638" s="5">
        <v>360.7999999999999</v>
      </c>
      <c r="M638" s="5">
        <v>360.7999999999999</v>
      </c>
      <c r="N638" s="5">
        <v>360.7999999999999</v>
      </c>
      <c r="O638" s="5">
        <v>360.7999999999999</v>
      </c>
      <c r="P638" s="5">
        <v>360.7999999999999</v>
      </c>
      <c r="Q638" s="5">
        <v>360.7999999999999</v>
      </c>
      <c r="R638" s="5">
        <v>360.7999999999999</v>
      </c>
      <c r="S638" s="5">
        <v>360.7999999999999</v>
      </c>
      <c r="T638" s="5">
        <v>360.7999999999999</v>
      </c>
      <c r="U638" s="5">
        <v>360.7999999999999</v>
      </c>
      <c r="V638" s="5">
        <v>360.7999999999999</v>
      </c>
      <c r="W638" s="5">
        <v>360.7999999999999</v>
      </c>
      <c r="X638" s="5">
        <v>360.7999999999999</v>
      </c>
      <c r="Y638" s="5">
        <v>360.7999999999999</v>
      </c>
      <c r="Z638" s="5">
        <v>360.7999999999999</v>
      </c>
      <c r="AA638" s="5">
        <v>360.7999999999999</v>
      </c>
      <c r="AB638" s="5">
        <v>360.7999999999999</v>
      </c>
      <c r="AC638" s="5">
        <v>360.7999999999999</v>
      </c>
      <c r="AD638" s="5">
        <v>360.7999999999999</v>
      </c>
      <c r="AE638" s="5">
        <v>360.7999999999999</v>
      </c>
      <c r="AF638" s="5"/>
      <c r="AG638" s="6"/>
    </row>
    <row r="639" spans="1:33">
      <c r="A639" t="str">
        <f t="shared" si="10"/>
        <v>LOWW06000005Mig_OverseasOut</v>
      </c>
      <c r="B639" t="str">
        <f>VLOOKUP(D639, Lookups!B:D,3,FALSE)</f>
        <v>W06000005</v>
      </c>
      <c r="C639" s="3" t="s">
        <v>173</v>
      </c>
      <c r="D639" s="3" t="s">
        <v>45</v>
      </c>
      <c r="E639" s="3" t="s">
        <v>39</v>
      </c>
      <c r="F639" s="4" t="s">
        <v>31</v>
      </c>
      <c r="G639" s="5">
        <v>280.60000000000008</v>
      </c>
      <c r="H639" s="5">
        <v>280.59999999999991</v>
      </c>
      <c r="I639" s="5">
        <v>280.59999999999991</v>
      </c>
      <c r="J639" s="5">
        <v>280.59999999999997</v>
      </c>
      <c r="K639" s="5">
        <v>280.60000000000014</v>
      </c>
      <c r="L639" s="5">
        <v>280.60000000000008</v>
      </c>
      <c r="M639" s="5">
        <v>280.59999999999985</v>
      </c>
      <c r="N639" s="5">
        <v>280.60000000000008</v>
      </c>
      <c r="O639" s="5">
        <v>280.59999999999991</v>
      </c>
      <c r="P639" s="5">
        <v>280.60000000000002</v>
      </c>
      <c r="Q639" s="5">
        <v>280.60000000000002</v>
      </c>
      <c r="R639" s="5">
        <v>280.60000000000014</v>
      </c>
      <c r="S639" s="5">
        <v>280.59999999999997</v>
      </c>
      <c r="T639" s="5">
        <v>280.60000000000008</v>
      </c>
      <c r="U639" s="5">
        <v>280.59999999999997</v>
      </c>
      <c r="V639" s="5">
        <v>280.60000000000008</v>
      </c>
      <c r="W639" s="5">
        <v>280.59999999999985</v>
      </c>
      <c r="X639" s="5">
        <v>280.59999999999991</v>
      </c>
      <c r="Y639" s="5">
        <v>280.59999999999997</v>
      </c>
      <c r="Z639" s="5">
        <v>280.59999999999991</v>
      </c>
      <c r="AA639" s="5">
        <v>280.59999999999997</v>
      </c>
      <c r="AB639" s="5">
        <v>280.59999999999991</v>
      </c>
      <c r="AC639" s="5">
        <v>280.59999999999997</v>
      </c>
      <c r="AD639" s="5">
        <v>280.59999999999968</v>
      </c>
      <c r="AE639" s="5">
        <v>280.59999999999997</v>
      </c>
      <c r="AF639" s="5"/>
      <c r="AG639" s="6"/>
    </row>
    <row r="640" spans="1:33">
      <c r="A640" t="str">
        <f t="shared" si="10"/>
        <v>LOWW06000005Constraint</v>
      </c>
      <c r="B640" t="str">
        <f>VLOOKUP(D640, Lookups!B:D,3,FALSE)</f>
        <v>W06000005</v>
      </c>
      <c r="C640" s="3" t="s">
        <v>173</v>
      </c>
      <c r="D640" s="3" t="s">
        <v>45</v>
      </c>
      <c r="E640" s="3" t="s">
        <v>40</v>
      </c>
      <c r="F640" s="4" t="s">
        <v>31</v>
      </c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6"/>
    </row>
    <row r="641" spans="1:33">
      <c r="A641" t="str">
        <f t="shared" si="10"/>
        <v>LOWW06000006StartPop</v>
      </c>
      <c r="B641" t="str">
        <f>VLOOKUP(D641, Lookups!B:D,3,FALSE)</f>
        <v>W06000006</v>
      </c>
      <c r="C641" s="3" t="s">
        <v>173</v>
      </c>
      <c r="D641" s="3" t="s">
        <v>46</v>
      </c>
      <c r="E641" s="3" t="s">
        <v>30</v>
      </c>
      <c r="F641" s="4" t="s">
        <v>31</v>
      </c>
      <c r="G641" s="5">
        <v>136714</v>
      </c>
      <c r="H641" s="5">
        <v>137317.97660881389</v>
      </c>
      <c r="I641" s="5">
        <v>137850.86732258915</v>
      </c>
      <c r="J641" s="5">
        <v>138358.83541156762</v>
      </c>
      <c r="K641" s="5">
        <v>138844.34004953169</v>
      </c>
      <c r="L641" s="5">
        <v>139307.62607259073</v>
      </c>
      <c r="M641" s="5">
        <v>139745.47750570709</v>
      </c>
      <c r="N641" s="5">
        <v>140160.6346115885</v>
      </c>
      <c r="O641" s="5">
        <v>140551.57840901322</v>
      </c>
      <c r="P641" s="5">
        <v>140918.67034533081</v>
      </c>
      <c r="Q641" s="5">
        <v>141258.79316038621</v>
      </c>
      <c r="R641" s="5">
        <v>141578.25265194476</v>
      </c>
      <c r="S641" s="5">
        <v>141879.13649237753</v>
      </c>
      <c r="T641" s="5">
        <v>142159.77652833133</v>
      </c>
      <c r="U641" s="5">
        <v>142421.4316746855</v>
      </c>
      <c r="V641" s="5">
        <v>142662.10875590009</v>
      </c>
      <c r="W641" s="5">
        <v>142881.48581690612</v>
      </c>
      <c r="X641" s="5">
        <v>143084.02310142672</v>
      </c>
      <c r="Y641" s="5">
        <v>143268.28429559653</v>
      </c>
      <c r="Z641" s="5">
        <v>143428.45035443522</v>
      </c>
      <c r="AA641" s="5">
        <v>143569.64139781782</v>
      </c>
      <c r="AB641" s="5">
        <v>143693.12197879289</v>
      </c>
      <c r="AC641" s="5">
        <v>143796.71584039362</v>
      </c>
      <c r="AD641" s="5">
        <v>143881.26565785112</v>
      </c>
      <c r="AE641" s="5">
        <v>143946.92736994292</v>
      </c>
      <c r="AF641" s="5">
        <v>143993.97985797998</v>
      </c>
      <c r="AG641" s="6"/>
    </row>
    <row r="642" spans="1:33">
      <c r="A642" t="str">
        <f t="shared" si="10"/>
        <v>LOWW06000006Births</v>
      </c>
      <c r="B642" t="str">
        <f>VLOOKUP(D642, Lookups!B:D,3,FALSE)</f>
        <v>W06000006</v>
      </c>
      <c r="C642" s="3" t="s">
        <v>173</v>
      </c>
      <c r="D642" s="3" t="s">
        <v>46</v>
      </c>
      <c r="E642" s="3" t="s">
        <v>34</v>
      </c>
      <c r="F642" s="4" t="s">
        <v>32</v>
      </c>
      <c r="G642" s="5">
        <v>819.34260820959685</v>
      </c>
      <c r="H642" s="5">
        <v>796.23869408893643</v>
      </c>
      <c r="I642" s="5">
        <v>782.67141660960613</v>
      </c>
      <c r="J642" s="5">
        <v>771.06254588497882</v>
      </c>
      <c r="K642" s="5">
        <v>760.65634122659844</v>
      </c>
      <c r="L642" s="5">
        <v>750.67275663417252</v>
      </c>
      <c r="M642" s="5">
        <v>741.60230885924921</v>
      </c>
      <c r="N642" s="5">
        <v>733.40884736099792</v>
      </c>
      <c r="O642" s="5">
        <v>726.37711878535356</v>
      </c>
      <c r="P642" s="5">
        <v>720.83856697477427</v>
      </c>
      <c r="Q642" s="5">
        <v>717.62555706484409</v>
      </c>
      <c r="R642" s="5">
        <v>716.76811615120096</v>
      </c>
      <c r="S642" s="5">
        <v>717.18278881448725</v>
      </c>
      <c r="T642" s="5">
        <v>718.48549511683018</v>
      </c>
      <c r="U642" s="5">
        <v>720.68516648156856</v>
      </c>
      <c r="V642" s="5">
        <v>723.4217483057231</v>
      </c>
      <c r="W642" s="5">
        <v>727.03163034298495</v>
      </c>
      <c r="X642" s="5">
        <v>731.34195424952054</v>
      </c>
      <c r="Y642" s="5">
        <v>735.69995805230838</v>
      </c>
      <c r="Z642" s="5">
        <v>739.79238755776601</v>
      </c>
      <c r="AA642" s="5">
        <v>743.93552941442101</v>
      </c>
      <c r="AB642" s="5">
        <v>748.03395062730124</v>
      </c>
      <c r="AC642" s="5">
        <v>751.96502812043275</v>
      </c>
      <c r="AD642" s="5">
        <v>755.3732237447623</v>
      </c>
      <c r="AE642" s="5">
        <v>756.84456791610114</v>
      </c>
      <c r="AF642" s="5"/>
      <c r="AG642" s="6"/>
    </row>
    <row r="643" spans="1:33">
      <c r="A643" t="str">
        <f t="shared" si="10"/>
        <v>LOWW06000006Births</v>
      </c>
      <c r="B643" t="str">
        <f>VLOOKUP(D643, Lookups!B:D,3,FALSE)</f>
        <v>W06000006</v>
      </c>
      <c r="C643" s="3" t="s">
        <v>173</v>
      </c>
      <c r="D643" s="3" t="s">
        <v>46</v>
      </c>
      <c r="E643" s="3" t="s">
        <v>34</v>
      </c>
      <c r="F643" s="4" t="s">
        <v>33</v>
      </c>
      <c r="G643" s="5">
        <v>780.32632985588225</v>
      </c>
      <c r="H643" s="5">
        <v>758.32260109768185</v>
      </c>
      <c r="I643" s="5">
        <v>745.40138384923875</v>
      </c>
      <c r="J643" s="5">
        <v>734.3453159778087</v>
      </c>
      <c r="K643" s="5">
        <v>724.43464441326353</v>
      </c>
      <c r="L643" s="5">
        <v>714.92646816836282</v>
      </c>
      <c r="M643" s="5">
        <v>706.28794607585041</v>
      </c>
      <c r="N643" s="5">
        <v>698.48464904761829</v>
      </c>
      <c r="O643" s="5">
        <v>691.78776437813258</v>
      </c>
      <c r="P643" s="5">
        <v>686.5129528844277</v>
      </c>
      <c r="Q643" s="5">
        <v>683.45294330396064</v>
      </c>
      <c r="R643" s="5">
        <v>682.63633287200287</v>
      </c>
      <c r="S643" s="5">
        <v>683.03125923637299</v>
      </c>
      <c r="T643" s="5">
        <v>684.27193196302233</v>
      </c>
      <c r="U643" s="5">
        <v>686.36685716981242</v>
      </c>
      <c r="V643" s="5">
        <v>688.97312569508676</v>
      </c>
      <c r="W643" s="5">
        <v>692.41110874774972</v>
      </c>
      <c r="X643" s="5">
        <v>696.51617932601073</v>
      </c>
      <c r="Y643" s="5">
        <v>700.66665933138779</v>
      </c>
      <c r="Z643" s="5">
        <v>704.56421142277225</v>
      </c>
      <c r="AA643" s="5">
        <v>708.51006099373558</v>
      </c>
      <c r="AB643" s="5">
        <v>712.41331947340723</v>
      </c>
      <c r="AC643" s="5">
        <v>716.15720297447081</v>
      </c>
      <c r="AD643" s="5">
        <v>719.40310372016188</v>
      </c>
      <c r="AE643" s="5">
        <v>720.80438394856901</v>
      </c>
      <c r="AF643" s="5"/>
      <c r="AG643" s="6"/>
    </row>
    <row r="644" spans="1:33">
      <c r="A644" t="str">
        <f t="shared" si="10"/>
        <v>LOWW06000006Deaths</v>
      </c>
      <c r="B644" t="str">
        <f>VLOOKUP(D644, Lookups!B:D,3,FALSE)</f>
        <v>W06000006</v>
      </c>
      <c r="C644" s="3" t="s">
        <v>173</v>
      </c>
      <c r="D644" s="3" t="s">
        <v>46</v>
      </c>
      <c r="E644" s="3" t="s">
        <v>35</v>
      </c>
      <c r="F644" s="4" t="s">
        <v>31</v>
      </c>
      <c r="G644" s="5">
        <v>1339.1628692516417</v>
      </c>
      <c r="H644" s="5">
        <v>1365.1411214112493</v>
      </c>
      <c r="I644" s="5">
        <v>1363.5752514804283</v>
      </c>
      <c r="J644" s="5">
        <v>1363.3737638987302</v>
      </c>
      <c r="K644" s="5">
        <v>1365.2755025809042</v>
      </c>
      <c r="L644" s="5">
        <v>1371.2183316860558</v>
      </c>
      <c r="M644" s="5">
        <v>1376.2036890537197</v>
      </c>
      <c r="N644" s="5">
        <v>1384.4202389838886</v>
      </c>
      <c r="O644" s="5">
        <v>1394.5434868458924</v>
      </c>
      <c r="P644" s="5">
        <v>1410.6992448037722</v>
      </c>
      <c r="Q644" s="5">
        <v>1425.0895488102205</v>
      </c>
      <c r="R644" s="5">
        <v>1441.9911485905825</v>
      </c>
      <c r="S644" s="5">
        <v>1463.0445520969874</v>
      </c>
      <c r="T644" s="5">
        <v>1484.5728207257168</v>
      </c>
      <c r="U644" s="5">
        <v>1509.8454824367129</v>
      </c>
      <c r="V644" s="5">
        <v>1536.488352994772</v>
      </c>
      <c r="W644" s="5">
        <v>1560.3759945702525</v>
      </c>
      <c r="X644" s="5">
        <v>1587.0674794057252</v>
      </c>
      <c r="Y644" s="5">
        <v>1619.6710985449347</v>
      </c>
      <c r="Z644" s="5">
        <v>1646.6360955980726</v>
      </c>
      <c r="AA644" s="5">
        <v>1672.4355494329295</v>
      </c>
      <c r="AB644" s="5">
        <v>1700.3239485000472</v>
      </c>
      <c r="AC644" s="5">
        <v>1727.0429536374015</v>
      </c>
      <c r="AD644" s="5">
        <v>1752.585155373099</v>
      </c>
      <c r="AE644" s="5">
        <v>1774.0670038276173</v>
      </c>
      <c r="AF644" s="5"/>
      <c r="AG644" s="6"/>
    </row>
    <row r="645" spans="1:33">
      <c r="A645" t="str">
        <f t="shared" si="10"/>
        <v>LOWW06000006Mig_InternalIN</v>
      </c>
      <c r="B645" t="str">
        <f>VLOOKUP(D645, Lookups!B:D,3,FALSE)</f>
        <v>W06000006</v>
      </c>
      <c r="C645" s="3" t="s">
        <v>173</v>
      </c>
      <c r="D645" s="3" t="s">
        <v>46</v>
      </c>
      <c r="E645" s="3" t="s">
        <v>36</v>
      </c>
      <c r="F645" s="4" t="s">
        <v>31</v>
      </c>
      <c r="G645" s="5">
        <v>3912.9909800000032</v>
      </c>
      <c r="H645" s="5">
        <v>3912.9909799999991</v>
      </c>
      <c r="I645" s="5">
        <v>3912.9909799999996</v>
      </c>
      <c r="J645" s="5">
        <v>3912.99098</v>
      </c>
      <c r="K645" s="5">
        <v>3912.9909799999978</v>
      </c>
      <c r="L645" s="5">
        <v>3912.9909799999991</v>
      </c>
      <c r="M645" s="5">
        <v>3912.9909799999987</v>
      </c>
      <c r="N645" s="5">
        <v>3912.9909799999987</v>
      </c>
      <c r="O645" s="5">
        <v>3912.9909799999991</v>
      </c>
      <c r="P645" s="5">
        <v>3912.9909800000019</v>
      </c>
      <c r="Q645" s="5">
        <v>3912.9909799999991</v>
      </c>
      <c r="R645" s="5">
        <v>3912.9909799999982</v>
      </c>
      <c r="S645" s="5">
        <v>3912.9909799999996</v>
      </c>
      <c r="T645" s="5">
        <v>3912.9909799999982</v>
      </c>
      <c r="U645" s="5">
        <v>3912.99098</v>
      </c>
      <c r="V645" s="5">
        <v>3912.9909799999991</v>
      </c>
      <c r="W645" s="5">
        <v>3912.99098</v>
      </c>
      <c r="X645" s="5">
        <v>3912.9909800000005</v>
      </c>
      <c r="Y645" s="5">
        <v>3912.9909799999996</v>
      </c>
      <c r="Z645" s="5">
        <v>3912.9909800000005</v>
      </c>
      <c r="AA645" s="5">
        <v>3912.9909799999996</v>
      </c>
      <c r="AB645" s="5">
        <v>3912.9909800000019</v>
      </c>
      <c r="AC645" s="5">
        <v>3912.9909799999996</v>
      </c>
      <c r="AD645" s="5">
        <v>3912.9909800000019</v>
      </c>
      <c r="AE645" s="5">
        <v>3912.99098</v>
      </c>
      <c r="AF645" s="5"/>
      <c r="AG645" s="6"/>
    </row>
    <row r="646" spans="1:33">
      <c r="A646" t="str">
        <f t="shared" si="10"/>
        <v>LOWW06000006Mig_InternalOut</v>
      </c>
      <c r="B646" t="str">
        <f>VLOOKUP(D646, Lookups!B:D,3,FALSE)</f>
        <v>W06000006</v>
      </c>
      <c r="C646" s="3" t="s">
        <v>173</v>
      </c>
      <c r="D646" s="3" t="s">
        <v>46</v>
      </c>
      <c r="E646" s="3" t="s">
        <v>37</v>
      </c>
      <c r="F646" s="4" t="s">
        <v>31</v>
      </c>
      <c r="G646" s="5">
        <v>3977.9204399999985</v>
      </c>
      <c r="H646" s="5">
        <v>3977.9204400000003</v>
      </c>
      <c r="I646" s="5">
        <v>3977.9204399999994</v>
      </c>
      <c r="J646" s="5">
        <v>3977.9204399999994</v>
      </c>
      <c r="K646" s="5">
        <v>3977.9204400000012</v>
      </c>
      <c r="L646" s="5">
        <v>3977.9204399999994</v>
      </c>
      <c r="M646" s="5">
        <v>3977.9204400000003</v>
      </c>
      <c r="N646" s="5">
        <v>3977.9204400000008</v>
      </c>
      <c r="O646" s="5">
        <v>3977.9204399999999</v>
      </c>
      <c r="P646" s="5">
        <v>3977.9204399999994</v>
      </c>
      <c r="Q646" s="5">
        <v>3977.9204400000012</v>
      </c>
      <c r="R646" s="5">
        <v>3977.9204399999994</v>
      </c>
      <c r="S646" s="5">
        <v>3977.920439999999</v>
      </c>
      <c r="T646" s="5">
        <v>3977.9204400000008</v>
      </c>
      <c r="U646" s="5">
        <v>3977.920439999999</v>
      </c>
      <c r="V646" s="5">
        <v>3977.9204400000017</v>
      </c>
      <c r="W646" s="5">
        <v>3977.9204400000012</v>
      </c>
      <c r="X646" s="5">
        <v>3977.9204400000012</v>
      </c>
      <c r="Y646" s="5">
        <v>3977.9204399999999</v>
      </c>
      <c r="Z646" s="5">
        <v>3977.9204399999999</v>
      </c>
      <c r="AA646" s="5">
        <v>3977.9204399999985</v>
      </c>
      <c r="AB646" s="5">
        <v>3977.9204399999999</v>
      </c>
      <c r="AC646" s="5">
        <v>3977.9204399999971</v>
      </c>
      <c r="AD646" s="5">
        <v>3977.9204400000008</v>
      </c>
      <c r="AE646" s="5">
        <v>3977.9204399999976</v>
      </c>
      <c r="AF646" s="5"/>
      <c r="AG646" s="6"/>
    </row>
    <row r="647" spans="1:33">
      <c r="A647" t="str">
        <f t="shared" si="10"/>
        <v>LOWW06000006Mig_OverseasIn</v>
      </c>
      <c r="B647" t="str">
        <f>VLOOKUP(D647, Lookups!B:D,3,FALSE)</f>
        <v>W06000006</v>
      </c>
      <c r="C647" s="3" t="s">
        <v>173</v>
      </c>
      <c r="D647" s="3" t="s">
        <v>46</v>
      </c>
      <c r="E647" s="3" t="s">
        <v>38</v>
      </c>
      <c r="F647" s="4" t="s">
        <v>31</v>
      </c>
      <c r="G647" s="5">
        <v>808.2000000000005</v>
      </c>
      <c r="H647" s="5">
        <v>808.2000000000005</v>
      </c>
      <c r="I647" s="5">
        <v>808.2000000000005</v>
      </c>
      <c r="J647" s="5">
        <v>808.2000000000005</v>
      </c>
      <c r="K647" s="5">
        <v>808.2000000000005</v>
      </c>
      <c r="L647" s="5">
        <v>808.2000000000005</v>
      </c>
      <c r="M647" s="5">
        <v>808.2000000000005</v>
      </c>
      <c r="N647" s="5">
        <v>808.2000000000005</v>
      </c>
      <c r="O647" s="5">
        <v>808.2000000000005</v>
      </c>
      <c r="P647" s="5">
        <v>808.2000000000005</v>
      </c>
      <c r="Q647" s="5">
        <v>808.2000000000005</v>
      </c>
      <c r="R647" s="5">
        <v>808.2000000000005</v>
      </c>
      <c r="S647" s="5">
        <v>808.2000000000005</v>
      </c>
      <c r="T647" s="5">
        <v>808.2000000000005</v>
      </c>
      <c r="U647" s="5">
        <v>808.2000000000005</v>
      </c>
      <c r="V647" s="5">
        <v>808.2000000000005</v>
      </c>
      <c r="W647" s="5">
        <v>808.2000000000005</v>
      </c>
      <c r="X647" s="5">
        <v>808.2000000000005</v>
      </c>
      <c r="Y647" s="5">
        <v>808.2000000000005</v>
      </c>
      <c r="Z647" s="5">
        <v>808.2000000000005</v>
      </c>
      <c r="AA647" s="5">
        <v>808.2000000000005</v>
      </c>
      <c r="AB647" s="5">
        <v>808.2000000000005</v>
      </c>
      <c r="AC647" s="5">
        <v>808.2000000000005</v>
      </c>
      <c r="AD647" s="5">
        <v>808.2000000000005</v>
      </c>
      <c r="AE647" s="5">
        <v>808.2000000000005</v>
      </c>
      <c r="AF647" s="5"/>
      <c r="AG647" s="6"/>
    </row>
    <row r="648" spans="1:33">
      <c r="A648" t="str">
        <f t="shared" si="10"/>
        <v>LOWW06000006Mig_OverseasOut</v>
      </c>
      <c r="B648" t="str">
        <f>VLOOKUP(D648, Lookups!B:D,3,FALSE)</f>
        <v>W06000006</v>
      </c>
      <c r="C648" s="3" t="s">
        <v>173</v>
      </c>
      <c r="D648" s="3" t="s">
        <v>46</v>
      </c>
      <c r="E648" s="3" t="s">
        <v>39</v>
      </c>
      <c r="F648" s="4" t="s">
        <v>31</v>
      </c>
      <c r="G648" s="5">
        <v>399.7999999999999</v>
      </c>
      <c r="H648" s="5">
        <v>399.79999999999995</v>
      </c>
      <c r="I648" s="5">
        <v>399.80000000000007</v>
      </c>
      <c r="J648" s="5">
        <v>399.79999999999978</v>
      </c>
      <c r="K648" s="5">
        <v>399.8</v>
      </c>
      <c r="L648" s="5">
        <v>399.8</v>
      </c>
      <c r="M648" s="5">
        <v>399.8</v>
      </c>
      <c r="N648" s="5">
        <v>399.80000000000018</v>
      </c>
      <c r="O648" s="5">
        <v>399.7999999999999</v>
      </c>
      <c r="P648" s="5">
        <v>399.80000000000013</v>
      </c>
      <c r="Q648" s="5">
        <v>399.80000000000013</v>
      </c>
      <c r="R648" s="5">
        <v>399.7999999999999</v>
      </c>
      <c r="S648" s="5">
        <v>399.80000000000018</v>
      </c>
      <c r="T648" s="5">
        <v>399.80000000000018</v>
      </c>
      <c r="U648" s="5">
        <v>399.8</v>
      </c>
      <c r="V648" s="5">
        <v>399.80000000000013</v>
      </c>
      <c r="W648" s="5">
        <v>399.7999999999999</v>
      </c>
      <c r="X648" s="5">
        <v>399.79999999999984</v>
      </c>
      <c r="Y648" s="5">
        <v>399.8000000000003</v>
      </c>
      <c r="Z648" s="5">
        <v>399.8</v>
      </c>
      <c r="AA648" s="5">
        <v>399.80000000000035</v>
      </c>
      <c r="AB648" s="5">
        <v>399.80000000000007</v>
      </c>
      <c r="AC648" s="5">
        <v>399.8</v>
      </c>
      <c r="AD648" s="5">
        <v>399.80000000000018</v>
      </c>
      <c r="AE648" s="5">
        <v>399.79999999999995</v>
      </c>
      <c r="AF648" s="5"/>
      <c r="AG648" s="6"/>
    </row>
    <row r="649" spans="1:33">
      <c r="A649" t="str">
        <f t="shared" si="10"/>
        <v>LOWW06000006Constraint</v>
      </c>
      <c r="B649" t="str">
        <f>VLOOKUP(D649, Lookups!B:D,3,FALSE)</f>
        <v>W06000006</v>
      </c>
      <c r="C649" s="3" t="s">
        <v>173</v>
      </c>
      <c r="D649" s="3" t="s">
        <v>46</v>
      </c>
      <c r="E649" s="3" t="s">
        <v>40</v>
      </c>
      <c r="F649" s="4" t="s">
        <v>31</v>
      </c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6"/>
    </row>
    <row r="650" spans="1:33">
      <c r="A650" t="str">
        <f t="shared" si="10"/>
        <v>LOWW06000023StartPop</v>
      </c>
      <c r="B650" t="str">
        <f>VLOOKUP(D650, Lookups!B:D,3,FALSE)</f>
        <v>W06000023</v>
      </c>
      <c r="C650" s="3" t="s">
        <v>173</v>
      </c>
      <c r="D650" s="3" t="s">
        <v>47</v>
      </c>
      <c r="E650" s="3" t="s">
        <v>30</v>
      </c>
      <c r="F650" s="4" t="s">
        <v>31</v>
      </c>
      <c r="G650" s="5">
        <v>132675</v>
      </c>
      <c r="H650" s="5">
        <v>132486.65256890273</v>
      </c>
      <c r="I650" s="5">
        <v>132229.93474819211</v>
      </c>
      <c r="J650" s="5">
        <v>131950.72921103484</v>
      </c>
      <c r="K650" s="5">
        <v>131648.98113575132</v>
      </c>
      <c r="L650" s="5">
        <v>131322.75907151573</v>
      </c>
      <c r="M650" s="5">
        <v>130973.54731180242</v>
      </c>
      <c r="N650" s="5">
        <v>130599.01155341532</v>
      </c>
      <c r="O650" s="5">
        <v>130198.56921208707</v>
      </c>
      <c r="P650" s="5">
        <v>129765.06896751137</v>
      </c>
      <c r="Q650" s="5">
        <v>129295.40305952715</v>
      </c>
      <c r="R650" s="5">
        <v>128792.94814234469</v>
      </c>
      <c r="S650" s="5">
        <v>128255.72934752877</v>
      </c>
      <c r="T650" s="5">
        <v>127678.03313120765</v>
      </c>
      <c r="U650" s="5">
        <v>127056.98621287565</v>
      </c>
      <c r="V650" s="5">
        <v>126394.38506896365</v>
      </c>
      <c r="W650" s="5">
        <v>125690.20667725465</v>
      </c>
      <c r="X650" s="5">
        <v>124941.37119254886</v>
      </c>
      <c r="Y650" s="5">
        <v>124149.91392366332</v>
      </c>
      <c r="Z650" s="5">
        <v>123314.10378987573</v>
      </c>
      <c r="AA650" s="5">
        <v>122431.30050544231</v>
      </c>
      <c r="AB650" s="5">
        <v>121504.84834225503</v>
      </c>
      <c r="AC650" s="5">
        <v>120542.78739493511</v>
      </c>
      <c r="AD650" s="5">
        <v>119542.64158010598</v>
      </c>
      <c r="AE650" s="5">
        <v>118501.34474464646</v>
      </c>
      <c r="AF650" s="5">
        <v>117425.90800714152</v>
      </c>
      <c r="AG650" s="6"/>
    </row>
    <row r="651" spans="1:33">
      <c r="A651" t="str">
        <f t="shared" si="10"/>
        <v>LOWW06000023Births</v>
      </c>
      <c r="B651" t="str">
        <f>VLOOKUP(D651, Lookups!B:D,3,FALSE)</f>
        <v>W06000023</v>
      </c>
      <c r="C651" s="3" t="s">
        <v>173</v>
      </c>
      <c r="D651" s="3" t="s">
        <v>47</v>
      </c>
      <c r="E651" s="3" t="s">
        <v>34</v>
      </c>
      <c r="F651" s="4" t="s">
        <v>32</v>
      </c>
      <c r="G651" s="5">
        <v>604.95011926063535</v>
      </c>
      <c r="H651" s="5">
        <v>587.83025445879798</v>
      </c>
      <c r="I651" s="5">
        <v>577.91482963002477</v>
      </c>
      <c r="J651" s="5">
        <v>569.52058818314504</v>
      </c>
      <c r="K651" s="5">
        <v>562.05962114500448</v>
      </c>
      <c r="L651" s="5">
        <v>555.05607199176995</v>
      </c>
      <c r="M651" s="5">
        <v>547.77805859155637</v>
      </c>
      <c r="N651" s="5">
        <v>540.22687184222445</v>
      </c>
      <c r="O651" s="5">
        <v>532.83001073806236</v>
      </c>
      <c r="P651" s="5">
        <v>525.10791235595241</v>
      </c>
      <c r="Q651" s="5">
        <v>517.3750743906005</v>
      </c>
      <c r="R651" s="5">
        <v>509.96141575781184</v>
      </c>
      <c r="S651" s="5">
        <v>502.33548167646609</v>
      </c>
      <c r="T651" s="5">
        <v>494.33300779555509</v>
      </c>
      <c r="U651" s="5">
        <v>486.25938496982639</v>
      </c>
      <c r="V651" s="5">
        <v>478.2701552699067</v>
      </c>
      <c r="W651" s="5">
        <v>470.59059537293274</v>
      </c>
      <c r="X651" s="5">
        <v>463.3960925445773</v>
      </c>
      <c r="Y651" s="5">
        <v>456.56928473351616</v>
      </c>
      <c r="Z651" s="5">
        <v>449.97721874099773</v>
      </c>
      <c r="AA651" s="5">
        <v>444.10068639318649</v>
      </c>
      <c r="AB651" s="5">
        <v>438.90451546122324</v>
      </c>
      <c r="AC651" s="5">
        <v>434.28772276308496</v>
      </c>
      <c r="AD651" s="5">
        <v>429.88074394630291</v>
      </c>
      <c r="AE651" s="5">
        <v>424.95951829400235</v>
      </c>
      <c r="AF651" s="5"/>
      <c r="AG651" s="6"/>
    </row>
    <row r="652" spans="1:33">
      <c r="A652" t="str">
        <f t="shared" si="10"/>
        <v>LOWW06000023Births</v>
      </c>
      <c r="B652" t="str">
        <f>VLOOKUP(D652, Lookups!B:D,3,FALSE)</f>
        <v>W06000023</v>
      </c>
      <c r="C652" s="3" t="s">
        <v>173</v>
      </c>
      <c r="D652" s="3" t="s">
        <v>47</v>
      </c>
      <c r="E652" s="3" t="s">
        <v>34</v>
      </c>
      <c r="F652" s="4" t="s">
        <v>33</v>
      </c>
      <c r="G652" s="5">
        <v>576.14299754294257</v>
      </c>
      <c r="H652" s="5">
        <v>559.83836363938099</v>
      </c>
      <c r="I652" s="5">
        <v>550.39510145812369</v>
      </c>
      <c r="J652" s="5">
        <v>542.40058542229667</v>
      </c>
      <c r="K652" s="5">
        <v>535.29490219807155</v>
      </c>
      <c r="L652" s="5">
        <v>528.62485507498729</v>
      </c>
      <c r="M652" s="5">
        <v>521.69341341880317</v>
      </c>
      <c r="N652" s="5">
        <v>514.50180665611015</v>
      </c>
      <c r="O652" s="5">
        <v>507.45717670518258</v>
      </c>
      <c r="P652" s="5">
        <v>500.1027969513147</v>
      </c>
      <c r="Q652" s="5">
        <v>492.73818902245478</v>
      </c>
      <c r="R652" s="5">
        <v>485.67756142447126</v>
      </c>
      <c r="S652" s="5">
        <v>478.41476672321346</v>
      </c>
      <c r="T652" s="5">
        <v>470.79336267234373</v>
      </c>
      <c r="U652" s="5">
        <v>463.10419771849337</v>
      </c>
      <c r="V652" s="5">
        <v>455.49540717391676</v>
      </c>
      <c r="W652" s="5">
        <v>448.18154026492141</v>
      </c>
      <c r="X652" s="5">
        <v>441.32963249039949</v>
      </c>
      <c r="Y652" s="5">
        <v>434.82791046293471</v>
      </c>
      <c r="Z652" s="5">
        <v>428.54975208258372</v>
      </c>
      <c r="AA652" s="5">
        <v>422.95305434796057</v>
      </c>
      <c r="AB652" s="5">
        <v>418.00431989668755</v>
      </c>
      <c r="AC652" s="5">
        <v>413.60737426521848</v>
      </c>
      <c r="AD652" s="5">
        <v>409.41025138719954</v>
      </c>
      <c r="AE652" s="5">
        <v>404.72336959541315</v>
      </c>
      <c r="AF652" s="5"/>
      <c r="AG652" s="6"/>
    </row>
    <row r="653" spans="1:33">
      <c r="A653" t="str">
        <f t="shared" si="10"/>
        <v>LOWW06000023Deaths</v>
      </c>
      <c r="B653" t="str">
        <f>VLOOKUP(D653, Lookups!B:D,3,FALSE)</f>
        <v>W06000023</v>
      </c>
      <c r="C653" s="3" t="s">
        <v>173</v>
      </c>
      <c r="D653" s="3" t="s">
        <v>47</v>
      </c>
      <c r="E653" s="3" t="s">
        <v>35</v>
      </c>
      <c r="F653" s="4" t="s">
        <v>31</v>
      </c>
      <c r="G653" s="5">
        <v>1458.4008279009324</v>
      </c>
      <c r="H653" s="5">
        <v>1493.3467188087905</v>
      </c>
      <c r="I653" s="5">
        <v>1496.4757482453379</v>
      </c>
      <c r="J653" s="5">
        <v>1502.6295288889394</v>
      </c>
      <c r="K653" s="5">
        <v>1512.5368675786367</v>
      </c>
      <c r="L653" s="5">
        <v>1521.8529667801881</v>
      </c>
      <c r="M653" s="5">
        <v>1532.9675103974339</v>
      </c>
      <c r="N653" s="5">
        <v>1544.1312998265707</v>
      </c>
      <c r="O653" s="5">
        <v>1562.7477120189074</v>
      </c>
      <c r="P653" s="5">
        <v>1583.8368972915787</v>
      </c>
      <c r="Q653" s="5">
        <v>1601.5284605954541</v>
      </c>
      <c r="R653" s="5">
        <v>1621.8180519981761</v>
      </c>
      <c r="S653" s="5">
        <v>1647.406744720804</v>
      </c>
      <c r="T653" s="5">
        <v>1675.1335687998596</v>
      </c>
      <c r="U653" s="5">
        <v>1700.925006600361</v>
      </c>
      <c r="V653" s="5">
        <v>1726.9042341528261</v>
      </c>
      <c r="W653" s="5">
        <v>1756.5679003436253</v>
      </c>
      <c r="X653" s="5">
        <v>1785.1432739204974</v>
      </c>
      <c r="Y653" s="5">
        <v>1816.1676089839743</v>
      </c>
      <c r="Z653" s="5">
        <v>1850.2905352570824</v>
      </c>
      <c r="AA653" s="5">
        <v>1882.4661839284277</v>
      </c>
      <c r="AB653" s="5">
        <v>1907.9300626778527</v>
      </c>
      <c r="AC653" s="5">
        <v>1937.001191857446</v>
      </c>
      <c r="AD653" s="5">
        <v>1969.5481107930525</v>
      </c>
      <c r="AE653" s="5">
        <v>1994.0799053943515</v>
      </c>
      <c r="AF653" s="5"/>
      <c r="AG653" s="6"/>
    </row>
    <row r="654" spans="1:33">
      <c r="A654" t="str">
        <f t="shared" si="10"/>
        <v>LOWW06000023Mig_InternalIN</v>
      </c>
      <c r="B654" t="str">
        <f>VLOOKUP(D654, Lookups!B:D,3,FALSE)</f>
        <v>W06000023</v>
      </c>
      <c r="C654" s="3" t="s">
        <v>173</v>
      </c>
      <c r="D654" s="3" t="s">
        <v>47</v>
      </c>
      <c r="E654" s="3" t="s">
        <v>36</v>
      </c>
      <c r="F654" s="4" t="s">
        <v>31</v>
      </c>
      <c r="G654" s="5">
        <v>5180.2043600000025</v>
      </c>
      <c r="H654" s="5">
        <v>5180.2043599999979</v>
      </c>
      <c r="I654" s="5">
        <v>5180.2043600000025</v>
      </c>
      <c r="J654" s="5">
        <v>5180.2043600000015</v>
      </c>
      <c r="K654" s="5">
        <v>5180.2043600000025</v>
      </c>
      <c r="L654" s="5">
        <v>5180.2043600000015</v>
      </c>
      <c r="M654" s="5">
        <v>5180.2043600000006</v>
      </c>
      <c r="N654" s="5">
        <v>5180.2043599999997</v>
      </c>
      <c r="O654" s="5">
        <v>5180.2043599999961</v>
      </c>
      <c r="P654" s="5">
        <v>5180.2043599999997</v>
      </c>
      <c r="Q654" s="5">
        <v>5180.2043599999988</v>
      </c>
      <c r="R654" s="5">
        <v>5180.2043600000025</v>
      </c>
      <c r="S654" s="5">
        <v>5180.2043600000006</v>
      </c>
      <c r="T654" s="5">
        <v>5180.2043600000015</v>
      </c>
      <c r="U654" s="5">
        <v>5180.2043599999997</v>
      </c>
      <c r="V654" s="5">
        <v>5180.2043600000006</v>
      </c>
      <c r="W654" s="5">
        <v>5180.2043600000015</v>
      </c>
      <c r="X654" s="5">
        <v>5180.2043599999979</v>
      </c>
      <c r="Y654" s="5">
        <v>5180.2043599999979</v>
      </c>
      <c r="Z654" s="5">
        <v>5180.2043600000034</v>
      </c>
      <c r="AA654" s="5">
        <v>5180.2043600000043</v>
      </c>
      <c r="AB654" s="5">
        <v>5180.2043600000025</v>
      </c>
      <c r="AC654" s="5">
        <v>5180.2043600000006</v>
      </c>
      <c r="AD654" s="5">
        <v>5180.2043600000015</v>
      </c>
      <c r="AE654" s="5">
        <v>5180.2043600000015</v>
      </c>
      <c r="AF654" s="5"/>
      <c r="AG654" s="6"/>
    </row>
    <row r="655" spans="1:33">
      <c r="A655" t="str">
        <f t="shared" si="10"/>
        <v>LOWW06000023Mig_InternalOut</v>
      </c>
      <c r="B655" t="str">
        <f>VLOOKUP(D655, Lookups!B:D,3,FALSE)</f>
        <v>W06000023</v>
      </c>
      <c r="C655" s="3" t="s">
        <v>173</v>
      </c>
      <c r="D655" s="3" t="s">
        <v>47</v>
      </c>
      <c r="E655" s="3" t="s">
        <v>37</v>
      </c>
      <c r="F655" s="4" t="s">
        <v>31</v>
      </c>
      <c r="G655" s="5">
        <v>5035.2440799999968</v>
      </c>
      <c r="H655" s="5">
        <v>5035.2440800000013</v>
      </c>
      <c r="I655" s="5">
        <v>5035.2440799999995</v>
      </c>
      <c r="J655" s="5">
        <v>5035.2440800000004</v>
      </c>
      <c r="K655" s="5">
        <v>5035.2440800000004</v>
      </c>
      <c r="L655" s="5">
        <v>5035.2440799999958</v>
      </c>
      <c r="M655" s="5">
        <v>5035.2440800000004</v>
      </c>
      <c r="N655" s="5">
        <v>5035.2440800000022</v>
      </c>
      <c r="O655" s="5">
        <v>5035.2440799999986</v>
      </c>
      <c r="P655" s="5">
        <v>5035.2440799999968</v>
      </c>
      <c r="Q655" s="5">
        <v>5035.2440799999995</v>
      </c>
      <c r="R655" s="5">
        <v>5035.2440799999986</v>
      </c>
      <c r="S655" s="5">
        <v>5035.2440799999995</v>
      </c>
      <c r="T655" s="5">
        <v>5035.2440800000013</v>
      </c>
      <c r="U655" s="5">
        <v>5035.2440799999977</v>
      </c>
      <c r="V655" s="5">
        <v>5035.2440800000013</v>
      </c>
      <c r="W655" s="5">
        <v>5035.2440800000013</v>
      </c>
      <c r="X655" s="5">
        <v>5035.2440799999986</v>
      </c>
      <c r="Y655" s="5">
        <v>5035.2440799999977</v>
      </c>
      <c r="Z655" s="5">
        <v>5035.2440799999995</v>
      </c>
      <c r="AA655" s="5">
        <v>5035.2440800000059</v>
      </c>
      <c r="AB655" s="5">
        <v>5035.2440800000013</v>
      </c>
      <c r="AC655" s="5">
        <v>5035.2440799999977</v>
      </c>
      <c r="AD655" s="5">
        <v>5035.2440799999995</v>
      </c>
      <c r="AE655" s="5">
        <v>5035.2440799999968</v>
      </c>
      <c r="AF655" s="5"/>
      <c r="AG655" s="6"/>
    </row>
    <row r="656" spans="1:33">
      <c r="A656" t="str">
        <f t="shared" si="10"/>
        <v>LOWW06000023Mig_OverseasIn</v>
      </c>
      <c r="B656" t="str">
        <f>VLOOKUP(D656, Lookups!B:D,3,FALSE)</f>
        <v>W06000023</v>
      </c>
      <c r="C656" s="3" t="s">
        <v>173</v>
      </c>
      <c r="D656" s="3" t="s">
        <v>47</v>
      </c>
      <c r="E656" s="3" t="s">
        <v>38</v>
      </c>
      <c r="F656" s="4" t="s">
        <v>31</v>
      </c>
      <c r="G656" s="5">
        <v>277.39999999999986</v>
      </c>
      <c r="H656" s="5">
        <v>277.39999999999986</v>
      </c>
      <c r="I656" s="5">
        <v>277.39999999999986</v>
      </c>
      <c r="J656" s="5">
        <v>277.39999999999986</v>
      </c>
      <c r="K656" s="5">
        <v>277.39999999999986</v>
      </c>
      <c r="L656" s="5">
        <v>277.39999999999986</v>
      </c>
      <c r="M656" s="5">
        <v>277.39999999999986</v>
      </c>
      <c r="N656" s="5">
        <v>277.39999999999986</v>
      </c>
      <c r="O656" s="5">
        <v>277.39999999999986</v>
      </c>
      <c r="P656" s="5">
        <v>277.39999999999986</v>
      </c>
      <c r="Q656" s="5">
        <v>277.39999999999986</v>
      </c>
      <c r="R656" s="5">
        <v>277.39999999999986</v>
      </c>
      <c r="S656" s="5">
        <v>277.39999999999986</v>
      </c>
      <c r="T656" s="5">
        <v>277.39999999999986</v>
      </c>
      <c r="U656" s="5">
        <v>277.39999999999986</v>
      </c>
      <c r="V656" s="5">
        <v>277.39999999999986</v>
      </c>
      <c r="W656" s="5">
        <v>277.39999999999986</v>
      </c>
      <c r="X656" s="5">
        <v>277.39999999999986</v>
      </c>
      <c r="Y656" s="5">
        <v>277.39999999999986</v>
      </c>
      <c r="Z656" s="5">
        <v>277.39999999999986</v>
      </c>
      <c r="AA656" s="5">
        <v>277.39999999999986</v>
      </c>
      <c r="AB656" s="5">
        <v>277.39999999999986</v>
      </c>
      <c r="AC656" s="5">
        <v>277.39999999999986</v>
      </c>
      <c r="AD656" s="5">
        <v>277.39999999999986</v>
      </c>
      <c r="AE656" s="5">
        <v>277.39999999999986</v>
      </c>
      <c r="AF656" s="5"/>
      <c r="AG656" s="6"/>
    </row>
    <row r="657" spans="1:33">
      <c r="A657" t="str">
        <f t="shared" si="10"/>
        <v>LOWW06000023Mig_OverseasOut</v>
      </c>
      <c r="B657" t="str">
        <f>VLOOKUP(D657, Lookups!B:D,3,FALSE)</f>
        <v>W06000023</v>
      </c>
      <c r="C657" s="3" t="s">
        <v>173</v>
      </c>
      <c r="D657" s="3" t="s">
        <v>47</v>
      </c>
      <c r="E657" s="3" t="s">
        <v>39</v>
      </c>
      <c r="F657" s="4" t="s">
        <v>31</v>
      </c>
      <c r="G657" s="5">
        <v>333.4</v>
      </c>
      <c r="H657" s="5">
        <v>333.39999999999981</v>
      </c>
      <c r="I657" s="5">
        <v>333.4</v>
      </c>
      <c r="J657" s="5">
        <v>333.39999999999981</v>
      </c>
      <c r="K657" s="5">
        <v>333.39999999999992</v>
      </c>
      <c r="L657" s="5">
        <v>333.40000000000015</v>
      </c>
      <c r="M657" s="5">
        <v>333.40000000000009</v>
      </c>
      <c r="N657" s="5">
        <v>333.40000000000009</v>
      </c>
      <c r="O657" s="5">
        <v>333.40000000000015</v>
      </c>
      <c r="P657" s="5">
        <v>333.40000000000003</v>
      </c>
      <c r="Q657" s="5">
        <v>333.40000000000009</v>
      </c>
      <c r="R657" s="5">
        <v>333.40000000000032</v>
      </c>
      <c r="S657" s="5">
        <v>333.40000000000009</v>
      </c>
      <c r="T657" s="5">
        <v>333.40000000000015</v>
      </c>
      <c r="U657" s="5">
        <v>333.39999999999992</v>
      </c>
      <c r="V657" s="5">
        <v>333.40000000000015</v>
      </c>
      <c r="W657" s="5">
        <v>333.39999999999992</v>
      </c>
      <c r="X657" s="5">
        <v>333.39999999999992</v>
      </c>
      <c r="Y657" s="5">
        <v>333.39999999999992</v>
      </c>
      <c r="Z657" s="5">
        <v>333.4</v>
      </c>
      <c r="AA657" s="5">
        <v>333.4</v>
      </c>
      <c r="AB657" s="5">
        <v>333.4</v>
      </c>
      <c r="AC657" s="5">
        <v>333.39999999999981</v>
      </c>
      <c r="AD657" s="5">
        <v>333.4</v>
      </c>
      <c r="AE657" s="5">
        <v>333.40000000000003</v>
      </c>
      <c r="AF657" s="5"/>
      <c r="AG657" s="6"/>
    </row>
    <row r="658" spans="1:33">
      <c r="A658" t="str">
        <f t="shared" si="10"/>
        <v>LOWW06000023Constraint</v>
      </c>
      <c r="B658" t="str">
        <f>VLOOKUP(D658, Lookups!B:D,3,FALSE)</f>
        <v>W06000023</v>
      </c>
      <c r="C658" s="3" t="s">
        <v>173</v>
      </c>
      <c r="D658" s="3" t="s">
        <v>47</v>
      </c>
      <c r="E658" s="3" t="s">
        <v>40</v>
      </c>
      <c r="F658" s="4" t="s">
        <v>31</v>
      </c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6"/>
    </row>
    <row r="659" spans="1:33">
      <c r="A659" t="str">
        <f t="shared" si="10"/>
        <v>LOWW06000008StartPop</v>
      </c>
      <c r="B659" t="str">
        <f>VLOOKUP(D659, Lookups!B:D,3,FALSE)</f>
        <v>W06000008</v>
      </c>
      <c r="C659" s="3" t="s">
        <v>173</v>
      </c>
      <c r="D659" s="3" t="s">
        <v>48</v>
      </c>
      <c r="E659" s="3" t="s">
        <v>30</v>
      </c>
      <c r="F659" s="4" t="s">
        <v>31</v>
      </c>
      <c r="G659" s="5">
        <v>75425</v>
      </c>
      <c r="H659" s="5">
        <v>75640.441514217135</v>
      </c>
      <c r="I659" s="5">
        <v>75827.808095028871</v>
      </c>
      <c r="J659" s="5">
        <v>76009.280563198306</v>
      </c>
      <c r="K659" s="5">
        <v>76186.192791219248</v>
      </c>
      <c r="L659" s="5">
        <v>76360.37165784408</v>
      </c>
      <c r="M659" s="5">
        <v>76533.806895919159</v>
      </c>
      <c r="N659" s="5">
        <v>76707.30001353944</v>
      </c>
      <c r="O659" s="5">
        <v>76881.695321838721</v>
      </c>
      <c r="P659" s="5">
        <v>77055.693234598759</v>
      </c>
      <c r="Q659" s="5">
        <v>77230.320132788998</v>
      </c>
      <c r="R659" s="5">
        <v>77404.104336560224</v>
      </c>
      <c r="S659" s="5">
        <v>77576.729261953311</v>
      </c>
      <c r="T659" s="5">
        <v>77746.294556748733</v>
      </c>
      <c r="U659" s="5">
        <v>77908.676765434153</v>
      </c>
      <c r="V659" s="5">
        <v>78065.444288641898</v>
      </c>
      <c r="W659" s="5">
        <v>78213.849211550056</v>
      </c>
      <c r="X659" s="5">
        <v>78353.780377171599</v>
      </c>
      <c r="Y659" s="5">
        <v>78487.215888942126</v>
      </c>
      <c r="Z659" s="5">
        <v>78613.933039189462</v>
      </c>
      <c r="AA659" s="5">
        <v>78729.021635667479</v>
      </c>
      <c r="AB659" s="5">
        <v>78834.156643798327</v>
      </c>
      <c r="AC659" s="5">
        <v>78932.295883857863</v>
      </c>
      <c r="AD659" s="5">
        <v>79024.766586944548</v>
      </c>
      <c r="AE659" s="5">
        <v>79107.327606295585</v>
      </c>
      <c r="AF659" s="5">
        <v>79182.271295019484</v>
      </c>
      <c r="AG659" s="6"/>
    </row>
    <row r="660" spans="1:33">
      <c r="A660" t="str">
        <f t="shared" si="10"/>
        <v>LOWW06000008Births</v>
      </c>
      <c r="B660" t="str">
        <f>VLOOKUP(D660, Lookups!B:D,3,FALSE)</f>
        <v>W06000008</v>
      </c>
      <c r="C660" s="3" t="s">
        <v>173</v>
      </c>
      <c r="D660" s="3" t="s">
        <v>48</v>
      </c>
      <c r="E660" s="3" t="s">
        <v>34</v>
      </c>
      <c r="F660" s="4" t="s">
        <v>32</v>
      </c>
      <c r="G660" s="5">
        <v>316.1934269281457</v>
      </c>
      <c r="H660" s="5">
        <v>310.22056851260601</v>
      </c>
      <c r="I660" s="5">
        <v>307.77588456784872</v>
      </c>
      <c r="J660" s="5">
        <v>306.49399303784446</v>
      </c>
      <c r="K660" s="5">
        <v>306.3925804087097</v>
      </c>
      <c r="L660" s="5">
        <v>307.2211081865247</v>
      </c>
      <c r="M660" s="5">
        <v>309.22954537849239</v>
      </c>
      <c r="N660" s="5">
        <v>312.11311792901938</v>
      </c>
      <c r="O660" s="5">
        <v>315.33386313628461</v>
      </c>
      <c r="P660" s="5">
        <v>318.87071509038515</v>
      </c>
      <c r="Q660" s="5">
        <v>322.66554926146546</v>
      </c>
      <c r="R660" s="5">
        <v>326.27505177687624</v>
      </c>
      <c r="S660" s="5">
        <v>329.38925167872122</v>
      </c>
      <c r="T660" s="5">
        <v>331.95530045635951</v>
      </c>
      <c r="U660" s="5">
        <v>334.20014235431734</v>
      </c>
      <c r="V660" s="5">
        <v>336.24305765844701</v>
      </c>
      <c r="W660" s="5">
        <v>338.34682808769946</v>
      </c>
      <c r="X660" s="5">
        <v>340.62773351233682</v>
      </c>
      <c r="Y660" s="5">
        <v>343.08192005182343</v>
      </c>
      <c r="Z660" s="5">
        <v>345.61066584435156</v>
      </c>
      <c r="AA660" s="5">
        <v>348.17092091727295</v>
      </c>
      <c r="AB660" s="5">
        <v>350.63119043667427</v>
      </c>
      <c r="AC660" s="5">
        <v>352.96543885695013</v>
      </c>
      <c r="AD660" s="5">
        <v>355.04279384057281</v>
      </c>
      <c r="AE660" s="5">
        <v>356.229054147135</v>
      </c>
      <c r="AF660" s="5"/>
      <c r="AG660" s="6"/>
    </row>
    <row r="661" spans="1:33">
      <c r="A661" t="str">
        <f t="shared" si="10"/>
        <v>LOWW06000008Births</v>
      </c>
      <c r="B661" t="str">
        <f>VLOOKUP(D661, Lookups!B:D,3,FALSE)</f>
        <v>W06000008</v>
      </c>
      <c r="C661" s="3" t="s">
        <v>173</v>
      </c>
      <c r="D661" s="3" t="s">
        <v>48</v>
      </c>
      <c r="E661" s="3" t="s">
        <v>34</v>
      </c>
      <c r="F661" s="4" t="s">
        <v>33</v>
      </c>
      <c r="G661" s="5">
        <v>301.13661109184835</v>
      </c>
      <c r="H661" s="5">
        <v>295.44817424083249</v>
      </c>
      <c r="I661" s="5">
        <v>293.1199037088769</v>
      </c>
      <c r="J661" s="5">
        <v>291.89905457585382</v>
      </c>
      <c r="K661" s="5">
        <v>291.80247111503922</v>
      </c>
      <c r="L661" s="5">
        <v>292.5915452258788</v>
      </c>
      <c r="M661" s="5">
        <v>294.50434264059999</v>
      </c>
      <c r="N661" s="5">
        <v>297.25060234036437</v>
      </c>
      <c r="O661" s="5">
        <v>300.31797887101749</v>
      </c>
      <c r="P661" s="5">
        <v>303.68640946028916</v>
      </c>
      <c r="Q661" s="5">
        <v>307.30053741050227</v>
      </c>
      <c r="R661" s="5">
        <v>310.73815901376634</v>
      </c>
      <c r="S661" s="5">
        <v>313.70406382024822</v>
      </c>
      <c r="T661" s="5">
        <v>316.14791991270897</v>
      </c>
      <c r="U661" s="5">
        <v>318.28586467694856</v>
      </c>
      <c r="V661" s="5">
        <v>320.23149839049529</v>
      </c>
      <c r="W661" s="5">
        <v>322.23508936876158</v>
      </c>
      <c r="X661" s="5">
        <v>324.40738035048525</v>
      </c>
      <c r="Y661" s="5">
        <v>326.74470097308051</v>
      </c>
      <c r="Z661" s="5">
        <v>329.15303041140163</v>
      </c>
      <c r="AA661" s="5">
        <v>331.59136868958939</v>
      </c>
      <c r="AB661" s="5">
        <v>333.93448262665879</v>
      </c>
      <c r="AC661" s="5">
        <v>336.15757646373629</v>
      </c>
      <c r="AD661" s="5">
        <v>338.13600987356511</v>
      </c>
      <c r="AE661" s="5">
        <v>339.26578164668956</v>
      </c>
      <c r="AF661" s="5"/>
      <c r="AG661" s="6"/>
    </row>
    <row r="662" spans="1:33">
      <c r="A662" t="str">
        <f t="shared" si="10"/>
        <v>LOWW06000008Deaths</v>
      </c>
      <c r="B662" t="str">
        <f>VLOOKUP(D662, Lookups!B:D,3,FALSE)</f>
        <v>W06000008</v>
      </c>
      <c r="C662" s="3" t="s">
        <v>173</v>
      </c>
      <c r="D662" s="3" t="s">
        <v>48</v>
      </c>
      <c r="E662" s="3" t="s">
        <v>35</v>
      </c>
      <c r="F662" s="4" t="s">
        <v>31</v>
      </c>
      <c r="G662" s="5">
        <v>691.91676380284991</v>
      </c>
      <c r="H662" s="5">
        <v>708.33040194172918</v>
      </c>
      <c r="I662" s="5">
        <v>709.45156010724747</v>
      </c>
      <c r="J662" s="5">
        <v>711.50905959280863</v>
      </c>
      <c r="K662" s="5">
        <v>714.04442489890084</v>
      </c>
      <c r="L662" s="5">
        <v>716.40565533730955</v>
      </c>
      <c r="M662" s="5">
        <v>720.2690103988615</v>
      </c>
      <c r="N662" s="5">
        <v>724.99665197004595</v>
      </c>
      <c r="O662" s="5">
        <v>731.6821692472505</v>
      </c>
      <c r="P662" s="5">
        <v>737.95846636044155</v>
      </c>
      <c r="Q662" s="5">
        <v>746.21012290079943</v>
      </c>
      <c r="R662" s="5">
        <v>754.41652539756285</v>
      </c>
      <c r="S662" s="5">
        <v>763.55626070352434</v>
      </c>
      <c r="T662" s="5">
        <v>775.74925168362574</v>
      </c>
      <c r="U662" s="5">
        <v>785.74672382350093</v>
      </c>
      <c r="V662" s="5">
        <v>798.09787314078426</v>
      </c>
      <c r="W662" s="5">
        <v>810.67899183493614</v>
      </c>
      <c r="X662" s="5">
        <v>821.62784209228357</v>
      </c>
      <c r="Y662" s="5">
        <v>833.13771077760271</v>
      </c>
      <c r="Z662" s="5">
        <v>849.70333977776625</v>
      </c>
      <c r="AA662" s="5">
        <v>864.65552147599374</v>
      </c>
      <c r="AB662" s="5">
        <v>876.45467300376004</v>
      </c>
      <c r="AC662" s="5">
        <v>886.68055223400279</v>
      </c>
      <c r="AD662" s="5">
        <v>900.646024363067</v>
      </c>
      <c r="AE662" s="5">
        <v>910.57938706990865</v>
      </c>
      <c r="AF662" s="5"/>
      <c r="AG662" s="6"/>
    </row>
    <row r="663" spans="1:33">
      <c r="A663" t="str">
        <f t="shared" si="10"/>
        <v>LOWW06000008Mig_InternalIN</v>
      </c>
      <c r="B663" t="str">
        <f>VLOOKUP(D663, Lookups!B:D,3,FALSE)</f>
        <v>W06000008</v>
      </c>
      <c r="C663" s="3" t="s">
        <v>173</v>
      </c>
      <c r="D663" s="3" t="s">
        <v>48</v>
      </c>
      <c r="E663" s="3" t="s">
        <v>36</v>
      </c>
      <c r="F663" s="4" t="s">
        <v>31</v>
      </c>
      <c r="G663" s="5">
        <v>5849.6668399999999</v>
      </c>
      <c r="H663" s="5">
        <v>5849.6668400000044</v>
      </c>
      <c r="I663" s="5">
        <v>5849.666839999999</v>
      </c>
      <c r="J663" s="5">
        <v>5849.6668400000044</v>
      </c>
      <c r="K663" s="5">
        <v>5849.6668400000017</v>
      </c>
      <c r="L663" s="5">
        <v>5849.6668400000017</v>
      </c>
      <c r="M663" s="5">
        <v>5849.6668400000035</v>
      </c>
      <c r="N663" s="5">
        <v>5849.666839999998</v>
      </c>
      <c r="O663" s="5">
        <v>5849.6668399999999</v>
      </c>
      <c r="P663" s="5">
        <v>5849.6668399999999</v>
      </c>
      <c r="Q663" s="5">
        <v>5849.6668399999999</v>
      </c>
      <c r="R663" s="5">
        <v>5849.6668399999971</v>
      </c>
      <c r="S663" s="5">
        <v>5849.666839999999</v>
      </c>
      <c r="T663" s="5">
        <v>5849.6668400000008</v>
      </c>
      <c r="U663" s="5">
        <v>5849.6668399999962</v>
      </c>
      <c r="V663" s="5">
        <v>5849.6668400000026</v>
      </c>
      <c r="W663" s="5">
        <v>5849.6668400000035</v>
      </c>
      <c r="X663" s="5">
        <v>5849.6668400000035</v>
      </c>
      <c r="Y663" s="5">
        <v>5849.6668400000017</v>
      </c>
      <c r="Z663" s="5">
        <v>5849.6668400000008</v>
      </c>
      <c r="AA663" s="5">
        <v>5849.666839999999</v>
      </c>
      <c r="AB663" s="5">
        <v>5849.6668399999999</v>
      </c>
      <c r="AC663" s="5">
        <v>5849.666839999998</v>
      </c>
      <c r="AD663" s="5">
        <v>5849.6668400000026</v>
      </c>
      <c r="AE663" s="5">
        <v>5849.6668399999962</v>
      </c>
      <c r="AF663" s="5"/>
      <c r="AG663" s="6"/>
    </row>
    <row r="664" spans="1:33">
      <c r="A664" t="str">
        <f t="shared" si="10"/>
        <v>LOWW06000008Mig_InternalOut</v>
      </c>
      <c r="B664" t="str">
        <f>VLOOKUP(D664, Lookups!B:D,3,FALSE)</f>
        <v>W06000008</v>
      </c>
      <c r="C664" s="3" t="s">
        <v>173</v>
      </c>
      <c r="D664" s="3" t="s">
        <v>48</v>
      </c>
      <c r="E664" s="3" t="s">
        <v>37</v>
      </c>
      <c r="F664" s="4" t="s">
        <v>31</v>
      </c>
      <c r="G664" s="5">
        <v>5758.8385999999982</v>
      </c>
      <c r="H664" s="5">
        <v>5758.8385999999991</v>
      </c>
      <c r="I664" s="5">
        <v>5758.8385999999955</v>
      </c>
      <c r="J664" s="5">
        <v>5758.8386000000028</v>
      </c>
      <c r="K664" s="5">
        <v>5758.838600000001</v>
      </c>
      <c r="L664" s="5">
        <v>5758.8386</v>
      </c>
      <c r="M664" s="5">
        <v>5758.8386000000046</v>
      </c>
      <c r="N664" s="5">
        <v>5758.8386000000037</v>
      </c>
      <c r="O664" s="5">
        <v>5758.8386</v>
      </c>
      <c r="P664" s="5">
        <v>5758.838600000001</v>
      </c>
      <c r="Q664" s="5">
        <v>5758.8386</v>
      </c>
      <c r="R664" s="5">
        <v>5758.8385999999991</v>
      </c>
      <c r="S664" s="5">
        <v>5758.8385999999991</v>
      </c>
      <c r="T664" s="5">
        <v>5758.8386</v>
      </c>
      <c r="U664" s="5">
        <v>5758.8385999999982</v>
      </c>
      <c r="V664" s="5">
        <v>5758.8386000000019</v>
      </c>
      <c r="W664" s="5">
        <v>5758.838600000001</v>
      </c>
      <c r="X664" s="5">
        <v>5758.8386000000019</v>
      </c>
      <c r="Y664" s="5">
        <v>5758.8385999999991</v>
      </c>
      <c r="Z664" s="5">
        <v>5758.8386</v>
      </c>
      <c r="AA664" s="5">
        <v>5758.838600000001</v>
      </c>
      <c r="AB664" s="5">
        <v>5758.8385999999991</v>
      </c>
      <c r="AC664" s="5">
        <v>5758.8386000000037</v>
      </c>
      <c r="AD664" s="5">
        <v>5758.8385999999955</v>
      </c>
      <c r="AE664" s="5">
        <v>5758.8385999999982</v>
      </c>
      <c r="AF664" s="5"/>
      <c r="AG664" s="6"/>
    </row>
    <row r="665" spans="1:33">
      <c r="A665" t="str">
        <f t="shared" si="10"/>
        <v>LOWW06000008Mig_OverseasIn</v>
      </c>
      <c r="B665" t="str">
        <f>VLOOKUP(D665, Lookups!B:D,3,FALSE)</f>
        <v>W06000008</v>
      </c>
      <c r="C665" s="3" t="s">
        <v>173</v>
      </c>
      <c r="D665" s="3" t="s">
        <v>48</v>
      </c>
      <c r="E665" s="3" t="s">
        <v>38</v>
      </c>
      <c r="F665" s="4" t="s">
        <v>31</v>
      </c>
      <c r="G665" s="5">
        <v>632.20000000000039</v>
      </c>
      <c r="H665" s="5">
        <v>632.20000000000039</v>
      </c>
      <c r="I665" s="5">
        <v>632.20000000000039</v>
      </c>
      <c r="J665" s="5">
        <v>632.20000000000039</v>
      </c>
      <c r="K665" s="5">
        <v>632.20000000000039</v>
      </c>
      <c r="L665" s="5">
        <v>632.20000000000039</v>
      </c>
      <c r="M665" s="5">
        <v>632.20000000000039</v>
      </c>
      <c r="N665" s="5">
        <v>632.20000000000039</v>
      </c>
      <c r="O665" s="5">
        <v>632.20000000000039</v>
      </c>
      <c r="P665" s="5">
        <v>632.20000000000039</v>
      </c>
      <c r="Q665" s="5">
        <v>632.20000000000039</v>
      </c>
      <c r="R665" s="5">
        <v>632.20000000000039</v>
      </c>
      <c r="S665" s="5">
        <v>632.20000000000039</v>
      </c>
      <c r="T665" s="5">
        <v>632.20000000000039</v>
      </c>
      <c r="U665" s="5">
        <v>632.20000000000039</v>
      </c>
      <c r="V665" s="5">
        <v>632.20000000000039</v>
      </c>
      <c r="W665" s="5">
        <v>632.20000000000039</v>
      </c>
      <c r="X665" s="5">
        <v>632.20000000000039</v>
      </c>
      <c r="Y665" s="5">
        <v>632.20000000000039</v>
      </c>
      <c r="Z665" s="5">
        <v>632.20000000000039</v>
      </c>
      <c r="AA665" s="5">
        <v>632.20000000000039</v>
      </c>
      <c r="AB665" s="5">
        <v>632.20000000000039</v>
      </c>
      <c r="AC665" s="5">
        <v>632.20000000000039</v>
      </c>
      <c r="AD665" s="5">
        <v>632.20000000000039</v>
      </c>
      <c r="AE665" s="5">
        <v>632.20000000000039</v>
      </c>
      <c r="AF665" s="5"/>
      <c r="AG665" s="6"/>
    </row>
    <row r="666" spans="1:33">
      <c r="A666" t="str">
        <f t="shared" si="10"/>
        <v>LOWW06000008Mig_OverseasOut</v>
      </c>
      <c r="B666" t="str">
        <f>VLOOKUP(D666, Lookups!B:D,3,FALSE)</f>
        <v>W06000008</v>
      </c>
      <c r="C666" s="3" t="s">
        <v>173</v>
      </c>
      <c r="D666" s="3" t="s">
        <v>48</v>
      </c>
      <c r="E666" s="3" t="s">
        <v>39</v>
      </c>
      <c r="F666" s="4" t="s">
        <v>31</v>
      </c>
      <c r="G666" s="5">
        <v>432.99999999999989</v>
      </c>
      <c r="H666" s="5">
        <v>433</v>
      </c>
      <c r="I666" s="5">
        <v>433</v>
      </c>
      <c r="J666" s="5">
        <v>433.00000000000011</v>
      </c>
      <c r="K666" s="5">
        <v>433.00000000000011</v>
      </c>
      <c r="L666" s="5">
        <v>433.00000000000006</v>
      </c>
      <c r="M666" s="5">
        <v>432.99999999999972</v>
      </c>
      <c r="N666" s="5">
        <v>432.99999999999994</v>
      </c>
      <c r="O666" s="5">
        <v>432.99999999999977</v>
      </c>
      <c r="P666" s="5">
        <v>433</v>
      </c>
      <c r="Q666" s="5">
        <v>433.00000000000011</v>
      </c>
      <c r="R666" s="5">
        <v>433</v>
      </c>
      <c r="S666" s="5">
        <v>432.99999999999983</v>
      </c>
      <c r="T666" s="5">
        <v>433.00000000000011</v>
      </c>
      <c r="U666" s="5">
        <v>433.00000000000011</v>
      </c>
      <c r="V666" s="5">
        <v>433.00000000000023</v>
      </c>
      <c r="W666" s="5">
        <v>433.00000000000006</v>
      </c>
      <c r="X666" s="5">
        <v>433.00000000000011</v>
      </c>
      <c r="Y666" s="5">
        <v>432.99999999999972</v>
      </c>
      <c r="Z666" s="5">
        <v>432.99999999999994</v>
      </c>
      <c r="AA666" s="5">
        <v>433.00000000000011</v>
      </c>
      <c r="AB666" s="5">
        <v>433.00000000000006</v>
      </c>
      <c r="AC666" s="5">
        <v>433.00000000000006</v>
      </c>
      <c r="AD666" s="5">
        <v>433.00000000000028</v>
      </c>
      <c r="AE666" s="5">
        <v>433</v>
      </c>
      <c r="AF666" s="5"/>
      <c r="AG666" s="6"/>
    </row>
    <row r="667" spans="1:33">
      <c r="A667" t="str">
        <f t="shared" si="10"/>
        <v>LOWW06000008Constraint</v>
      </c>
      <c r="B667" t="str">
        <f>VLOOKUP(D667, Lookups!B:D,3,FALSE)</f>
        <v>W06000008</v>
      </c>
      <c r="C667" s="3" t="s">
        <v>173</v>
      </c>
      <c r="D667" s="3" t="s">
        <v>48</v>
      </c>
      <c r="E667" s="3" t="s">
        <v>40</v>
      </c>
      <c r="F667" s="4" t="s">
        <v>31</v>
      </c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6"/>
    </row>
    <row r="668" spans="1:33">
      <c r="A668" t="str">
        <f t="shared" si="10"/>
        <v>LOWW06000009StartPop</v>
      </c>
      <c r="B668" t="str">
        <f>VLOOKUP(D668, Lookups!B:D,3,FALSE)</f>
        <v>W06000009</v>
      </c>
      <c r="C668" s="3" t="s">
        <v>173</v>
      </c>
      <c r="D668" s="3" t="s">
        <v>49</v>
      </c>
      <c r="E668" s="3" t="s">
        <v>30</v>
      </c>
      <c r="F668" s="4" t="s">
        <v>31</v>
      </c>
      <c r="G668" s="5">
        <v>123666</v>
      </c>
      <c r="H668" s="5">
        <v>123757.73670488154</v>
      </c>
      <c r="I668" s="5">
        <v>123789.86583647838</v>
      </c>
      <c r="J668" s="5">
        <v>123801.90724372996</v>
      </c>
      <c r="K668" s="5">
        <v>123795.77480440379</v>
      </c>
      <c r="L668" s="5">
        <v>123771.15606640594</v>
      </c>
      <c r="M668" s="5">
        <v>123725.31288110169</v>
      </c>
      <c r="N668" s="5">
        <v>123655.87277572729</v>
      </c>
      <c r="O668" s="5">
        <v>123563.87510104456</v>
      </c>
      <c r="P668" s="5">
        <v>123446.13432859399</v>
      </c>
      <c r="Q668" s="5">
        <v>123298.94771958959</v>
      </c>
      <c r="R668" s="5">
        <v>123124.7684295114</v>
      </c>
      <c r="S668" s="5">
        <v>122918.51171532372</v>
      </c>
      <c r="T668" s="5">
        <v>122681.26291571981</v>
      </c>
      <c r="U668" s="5">
        <v>122416.06981742931</v>
      </c>
      <c r="V668" s="5">
        <v>122114.15886517419</v>
      </c>
      <c r="W668" s="5">
        <v>121778.81472813789</v>
      </c>
      <c r="X668" s="5">
        <v>121414.47246584432</v>
      </c>
      <c r="Y668" s="5">
        <v>121019.15530272544</v>
      </c>
      <c r="Z668" s="5">
        <v>120590.33065714083</v>
      </c>
      <c r="AA668" s="5">
        <v>120127.72608859846</v>
      </c>
      <c r="AB668" s="5">
        <v>119632.44858322688</v>
      </c>
      <c r="AC668" s="5">
        <v>119109.07904159998</v>
      </c>
      <c r="AD668" s="5">
        <v>118557.46539866894</v>
      </c>
      <c r="AE668" s="5">
        <v>117973.21310602287</v>
      </c>
      <c r="AF668" s="5">
        <v>117363.64959316155</v>
      </c>
      <c r="AG668" s="6"/>
    </row>
    <row r="669" spans="1:33">
      <c r="A669" t="str">
        <f t="shared" si="10"/>
        <v>LOWW06000009Births</v>
      </c>
      <c r="B669" t="str">
        <f>VLOOKUP(D669, Lookups!B:D,3,FALSE)</f>
        <v>W06000009</v>
      </c>
      <c r="C669" s="3" t="s">
        <v>173</v>
      </c>
      <c r="D669" s="3" t="s">
        <v>49</v>
      </c>
      <c r="E669" s="3" t="s">
        <v>34</v>
      </c>
      <c r="F669" s="4" t="s">
        <v>32</v>
      </c>
      <c r="G669" s="5">
        <v>610.62399411072442</v>
      </c>
      <c r="H669" s="5">
        <v>595.29010044033112</v>
      </c>
      <c r="I669" s="5">
        <v>586.79434708520853</v>
      </c>
      <c r="J669" s="5">
        <v>579.82020256212479</v>
      </c>
      <c r="K669" s="5">
        <v>573.50689973884289</v>
      </c>
      <c r="L669" s="5">
        <v>566.89991444308293</v>
      </c>
      <c r="M669" s="5">
        <v>560.16598820080435</v>
      </c>
      <c r="N669" s="5">
        <v>553.08571608683906</v>
      </c>
      <c r="O669" s="5">
        <v>545.88718948297037</v>
      </c>
      <c r="P669" s="5">
        <v>539.01986912847724</v>
      </c>
      <c r="Q669" s="5">
        <v>532.71395957785126</v>
      </c>
      <c r="R669" s="5">
        <v>526.87409797416069</v>
      </c>
      <c r="S669" s="5">
        <v>521.05001626158105</v>
      </c>
      <c r="T669" s="5">
        <v>515.54337072454098</v>
      </c>
      <c r="U669" s="5">
        <v>510.44789612150731</v>
      </c>
      <c r="V669" s="5">
        <v>505.60563337838602</v>
      </c>
      <c r="W669" s="5">
        <v>501.3757810476252</v>
      </c>
      <c r="X669" s="5">
        <v>497.66316543416269</v>
      </c>
      <c r="Y669" s="5">
        <v>493.66680910917637</v>
      </c>
      <c r="Z669" s="5">
        <v>489.92751367627108</v>
      </c>
      <c r="AA669" s="5">
        <v>487.14232058569513</v>
      </c>
      <c r="AB669" s="5">
        <v>484.35663124082134</v>
      </c>
      <c r="AC669" s="5">
        <v>481.74232015168604</v>
      </c>
      <c r="AD669" s="5">
        <v>479.57879168589233</v>
      </c>
      <c r="AE669" s="5">
        <v>476.66820690925971</v>
      </c>
      <c r="AF669" s="5"/>
      <c r="AG669" s="6"/>
    </row>
    <row r="670" spans="1:33">
      <c r="A670" t="str">
        <f t="shared" si="10"/>
        <v>LOWW06000009Births</v>
      </c>
      <c r="B670" t="str">
        <f>VLOOKUP(D670, Lookups!B:D,3,FALSE)</f>
        <v>W06000009</v>
      </c>
      <c r="C670" s="3" t="s">
        <v>173</v>
      </c>
      <c r="D670" s="3" t="s">
        <v>49</v>
      </c>
      <c r="E670" s="3" t="s">
        <v>34</v>
      </c>
      <c r="F670" s="4" t="s">
        <v>33</v>
      </c>
      <c r="G670" s="5">
        <v>581.54668812789373</v>
      </c>
      <c r="H670" s="5">
        <v>566.94297919059716</v>
      </c>
      <c r="I670" s="5">
        <v>558.85178514241989</v>
      </c>
      <c r="J670" s="5">
        <v>552.20974243030662</v>
      </c>
      <c r="K670" s="5">
        <v>546.1970727949199</v>
      </c>
      <c r="L670" s="5">
        <v>539.90470555367756</v>
      </c>
      <c r="M670" s="5">
        <v>533.49144216726609</v>
      </c>
      <c r="N670" s="5">
        <v>526.74832555437024</v>
      </c>
      <c r="O670" s="5">
        <v>519.89258561251449</v>
      </c>
      <c r="P670" s="5">
        <v>513.35228020855675</v>
      </c>
      <c r="Q670" s="5">
        <v>507.34665178555105</v>
      </c>
      <c r="R670" s="5">
        <v>501.78487857076368</v>
      </c>
      <c r="S670" s="5">
        <v>496.23813382440056</v>
      </c>
      <c r="T670" s="5">
        <v>490.99370925929043</v>
      </c>
      <c r="U670" s="5">
        <v>486.14087607812877</v>
      </c>
      <c r="V670" s="5">
        <v>481.52919706048993</v>
      </c>
      <c r="W670" s="5">
        <v>477.5007660817721</v>
      </c>
      <c r="X670" s="5">
        <v>473.96494152341137</v>
      </c>
      <c r="Y670" s="5">
        <v>470.1588877034016</v>
      </c>
      <c r="Z670" s="5">
        <v>466.5976537920078</v>
      </c>
      <c r="AA670" s="5">
        <v>463.94508882036763</v>
      </c>
      <c r="AB670" s="5">
        <v>461.29205122556459</v>
      </c>
      <c r="AC670" s="5">
        <v>458.80223102477669</v>
      </c>
      <c r="AD670" s="5">
        <v>456.7417276281077</v>
      </c>
      <c r="AE670" s="5">
        <v>453.9697419975214</v>
      </c>
      <c r="AF670" s="5"/>
      <c r="AG670" s="6"/>
    </row>
    <row r="671" spans="1:33">
      <c r="A671" t="str">
        <f t="shared" ref="A671:A734" si="11">C671&amp;B671&amp;E671</f>
        <v>LOWW06000009Deaths</v>
      </c>
      <c r="B671" t="str">
        <f>VLOOKUP(D671, Lookups!B:D,3,FALSE)</f>
        <v>W06000009</v>
      </c>
      <c r="C671" s="3" t="s">
        <v>173</v>
      </c>
      <c r="D671" s="3" t="s">
        <v>49</v>
      </c>
      <c r="E671" s="3" t="s">
        <v>35</v>
      </c>
      <c r="F671" s="4" t="s">
        <v>31</v>
      </c>
      <c r="G671" s="5">
        <v>1351.1678573570523</v>
      </c>
      <c r="H671" s="5">
        <v>1380.8378280341299</v>
      </c>
      <c r="I671" s="5">
        <v>1384.3386049759513</v>
      </c>
      <c r="J671" s="5">
        <v>1388.8962643186355</v>
      </c>
      <c r="K671" s="5">
        <v>1395.0565905316553</v>
      </c>
      <c r="L671" s="5">
        <v>1403.381685301023</v>
      </c>
      <c r="M671" s="5">
        <v>1413.8314157424913</v>
      </c>
      <c r="N671" s="5">
        <v>1422.5655963239242</v>
      </c>
      <c r="O671" s="5">
        <v>1434.2544275461555</v>
      </c>
      <c r="P671" s="5">
        <v>1450.2926383413817</v>
      </c>
      <c r="Q671" s="5">
        <v>1464.9737814415075</v>
      </c>
      <c r="R671" s="5">
        <v>1485.6495707326335</v>
      </c>
      <c r="S671" s="5">
        <v>1505.2708296898452</v>
      </c>
      <c r="T671" s="5">
        <v>1522.4640582743345</v>
      </c>
      <c r="U671" s="5">
        <v>1549.2336044548563</v>
      </c>
      <c r="V671" s="5">
        <v>1573.212847475148</v>
      </c>
      <c r="W671" s="5">
        <v>1593.952689422902</v>
      </c>
      <c r="X671" s="5">
        <v>1617.6791500765191</v>
      </c>
      <c r="Y671" s="5">
        <v>1643.3842223971108</v>
      </c>
      <c r="Z671" s="5">
        <v>1669.8636160107521</v>
      </c>
      <c r="AA671" s="5">
        <v>1697.0987947775279</v>
      </c>
      <c r="AB671" s="5">
        <v>1719.7521040932559</v>
      </c>
      <c r="AC671" s="5">
        <v>1742.8920741075885</v>
      </c>
      <c r="AD671" s="5">
        <v>1771.3066919601165</v>
      </c>
      <c r="AE671" s="5">
        <v>1790.9353417681264</v>
      </c>
      <c r="AF671" s="5"/>
      <c r="AG671" s="6"/>
    </row>
    <row r="672" spans="1:33">
      <c r="A672" t="str">
        <f t="shared" si="11"/>
        <v>LOWW06000009Mig_InternalIN</v>
      </c>
      <c r="B672" t="str">
        <f>VLOOKUP(D672, Lookups!B:D,3,FALSE)</f>
        <v>W06000009</v>
      </c>
      <c r="C672" s="3" t="s">
        <v>173</v>
      </c>
      <c r="D672" s="3" t="s">
        <v>49</v>
      </c>
      <c r="E672" s="3" t="s">
        <v>36</v>
      </c>
      <c r="F672" s="4" t="s">
        <v>31</v>
      </c>
      <c r="G672" s="5">
        <v>3910.7937400000005</v>
      </c>
      <c r="H672" s="5">
        <v>3910.7937400000001</v>
      </c>
      <c r="I672" s="5">
        <v>3910.7937400000023</v>
      </c>
      <c r="J672" s="5">
        <v>3910.7937399999964</v>
      </c>
      <c r="K672" s="5">
        <v>3910.7937400000019</v>
      </c>
      <c r="L672" s="5">
        <v>3910.7937400000001</v>
      </c>
      <c r="M672" s="5">
        <v>3910.7937399999992</v>
      </c>
      <c r="N672" s="5">
        <v>3910.7937399999973</v>
      </c>
      <c r="O672" s="5">
        <v>3910.7937399999992</v>
      </c>
      <c r="P672" s="5">
        <v>3910.793740000001</v>
      </c>
      <c r="Q672" s="5">
        <v>3910.7937399999987</v>
      </c>
      <c r="R672" s="5">
        <v>3910.7937400000033</v>
      </c>
      <c r="S672" s="5">
        <v>3910.7937400000001</v>
      </c>
      <c r="T672" s="5">
        <v>3910.7937400000019</v>
      </c>
      <c r="U672" s="5">
        <v>3910.7937400000001</v>
      </c>
      <c r="V672" s="5">
        <v>3910.7937399999969</v>
      </c>
      <c r="W672" s="5">
        <v>3910.7937400000005</v>
      </c>
      <c r="X672" s="5">
        <v>3910.7937399999983</v>
      </c>
      <c r="Y672" s="5">
        <v>3910.7937399999996</v>
      </c>
      <c r="Z672" s="5">
        <v>3910.7937399999973</v>
      </c>
      <c r="AA672" s="5">
        <v>3910.7937400000019</v>
      </c>
      <c r="AB672" s="5">
        <v>3910.7937399999996</v>
      </c>
      <c r="AC672" s="5">
        <v>3910.7937399999973</v>
      </c>
      <c r="AD672" s="5">
        <v>3910.7937399999973</v>
      </c>
      <c r="AE672" s="5">
        <v>3910.7937400000014</v>
      </c>
      <c r="AF672" s="5"/>
      <c r="AG672" s="6"/>
    </row>
    <row r="673" spans="1:33">
      <c r="A673" t="str">
        <f t="shared" si="11"/>
        <v>LOWW06000009Mig_InternalOut</v>
      </c>
      <c r="B673" t="str">
        <f>VLOOKUP(D673, Lookups!B:D,3,FALSE)</f>
        <v>W06000009</v>
      </c>
      <c r="C673" s="3" t="s">
        <v>173</v>
      </c>
      <c r="D673" s="3" t="s">
        <v>49</v>
      </c>
      <c r="E673" s="3" t="s">
        <v>37</v>
      </c>
      <c r="F673" s="4" t="s">
        <v>31</v>
      </c>
      <c r="G673" s="5">
        <v>3643.2598599999988</v>
      </c>
      <c r="H673" s="5">
        <v>3643.2598600000019</v>
      </c>
      <c r="I673" s="5">
        <v>3643.259860000001</v>
      </c>
      <c r="J673" s="5">
        <v>3643.2598600000001</v>
      </c>
      <c r="K673" s="5">
        <v>3643.259860000001</v>
      </c>
      <c r="L673" s="5">
        <v>3643.2598599999988</v>
      </c>
      <c r="M673" s="5">
        <v>3643.2598600000001</v>
      </c>
      <c r="N673" s="5">
        <v>3643.2598599999969</v>
      </c>
      <c r="O673" s="5">
        <v>3643.2598600000019</v>
      </c>
      <c r="P673" s="5">
        <v>3643.2598600000001</v>
      </c>
      <c r="Q673" s="5">
        <v>3643.2598599999988</v>
      </c>
      <c r="R673" s="5">
        <v>3643.259860000001</v>
      </c>
      <c r="S673" s="5">
        <v>3643.2598599999988</v>
      </c>
      <c r="T673" s="5">
        <v>3643.259860000001</v>
      </c>
      <c r="U673" s="5">
        <v>3643.2598599999978</v>
      </c>
      <c r="V673" s="5">
        <v>3643.2598599999983</v>
      </c>
      <c r="W673" s="5">
        <v>3643.2598599999965</v>
      </c>
      <c r="X673" s="5">
        <v>3643.2598599999997</v>
      </c>
      <c r="Y673" s="5">
        <v>3643.2598600000015</v>
      </c>
      <c r="Z673" s="5">
        <v>3643.259860000001</v>
      </c>
      <c r="AA673" s="5">
        <v>3643.259860000001</v>
      </c>
      <c r="AB673" s="5">
        <v>3643.2598600000015</v>
      </c>
      <c r="AC673" s="5">
        <v>3643.2598600000006</v>
      </c>
      <c r="AD673" s="5">
        <v>3643.2598599999974</v>
      </c>
      <c r="AE673" s="5">
        <v>3643.2598600000006</v>
      </c>
      <c r="AF673" s="5"/>
      <c r="AG673" s="6"/>
    </row>
    <row r="674" spans="1:33">
      <c r="A674" t="str">
        <f t="shared" si="11"/>
        <v>LOWW06000009Mig_OverseasIn</v>
      </c>
      <c r="B674" t="str">
        <f>VLOOKUP(D674, Lookups!B:D,3,FALSE)</f>
        <v>W06000009</v>
      </c>
      <c r="C674" s="3" t="s">
        <v>173</v>
      </c>
      <c r="D674" s="3" t="s">
        <v>49</v>
      </c>
      <c r="E674" s="3" t="s">
        <v>38</v>
      </c>
      <c r="F674" s="4" t="s">
        <v>31</v>
      </c>
      <c r="G674" s="5">
        <v>314.40000000000015</v>
      </c>
      <c r="H674" s="5">
        <v>314.40000000000015</v>
      </c>
      <c r="I674" s="5">
        <v>314.40000000000015</v>
      </c>
      <c r="J674" s="5">
        <v>314.40000000000015</v>
      </c>
      <c r="K674" s="5">
        <v>314.40000000000015</v>
      </c>
      <c r="L674" s="5">
        <v>314.40000000000015</v>
      </c>
      <c r="M674" s="5">
        <v>314.40000000000015</v>
      </c>
      <c r="N674" s="5">
        <v>314.40000000000015</v>
      </c>
      <c r="O674" s="5">
        <v>314.40000000000015</v>
      </c>
      <c r="P674" s="5">
        <v>314.40000000000015</v>
      </c>
      <c r="Q674" s="5">
        <v>314.40000000000015</v>
      </c>
      <c r="R674" s="5">
        <v>314.40000000000015</v>
      </c>
      <c r="S674" s="5">
        <v>314.40000000000015</v>
      </c>
      <c r="T674" s="5">
        <v>314.40000000000015</v>
      </c>
      <c r="U674" s="5">
        <v>314.40000000000015</v>
      </c>
      <c r="V674" s="5">
        <v>314.40000000000015</v>
      </c>
      <c r="W674" s="5">
        <v>314.40000000000015</v>
      </c>
      <c r="X674" s="5">
        <v>314.40000000000015</v>
      </c>
      <c r="Y674" s="5">
        <v>314.40000000000015</v>
      </c>
      <c r="Z674" s="5">
        <v>314.40000000000015</v>
      </c>
      <c r="AA674" s="5">
        <v>314.40000000000015</v>
      </c>
      <c r="AB674" s="5">
        <v>314.40000000000015</v>
      </c>
      <c r="AC674" s="5">
        <v>314.40000000000015</v>
      </c>
      <c r="AD674" s="5">
        <v>314.40000000000015</v>
      </c>
      <c r="AE674" s="5">
        <v>314.40000000000015</v>
      </c>
      <c r="AF674" s="5"/>
      <c r="AG674" s="6"/>
    </row>
    <row r="675" spans="1:33">
      <c r="A675" t="str">
        <f t="shared" si="11"/>
        <v>LOWW06000009Mig_OverseasOut</v>
      </c>
      <c r="B675" t="str">
        <f>VLOOKUP(D675, Lookups!B:D,3,FALSE)</f>
        <v>W06000009</v>
      </c>
      <c r="C675" s="3" t="s">
        <v>173</v>
      </c>
      <c r="D675" s="3" t="s">
        <v>49</v>
      </c>
      <c r="E675" s="3" t="s">
        <v>39</v>
      </c>
      <c r="F675" s="4" t="s">
        <v>31</v>
      </c>
      <c r="G675" s="5">
        <v>331.20000000000022</v>
      </c>
      <c r="H675" s="5">
        <v>331.20000000000016</v>
      </c>
      <c r="I675" s="5">
        <v>331.19999999999987</v>
      </c>
      <c r="J675" s="5">
        <v>331.19999999999987</v>
      </c>
      <c r="K675" s="5">
        <v>331.20000000000005</v>
      </c>
      <c r="L675" s="5">
        <v>331.2</v>
      </c>
      <c r="M675" s="5">
        <v>331.19999999999987</v>
      </c>
      <c r="N675" s="5">
        <v>331.2000000000001</v>
      </c>
      <c r="O675" s="5">
        <v>331.20000000000005</v>
      </c>
      <c r="P675" s="5">
        <v>331.19999999999993</v>
      </c>
      <c r="Q675" s="5">
        <v>331.2000000000001</v>
      </c>
      <c r="R675" s="5">
        <v>331.2</v>
      </c>
      <c r="S675" s="5">
        <v>331.2</v>
      </c>
      <c r="T675" s="5">
        <v>331.19999999999987</v>
      </c>
      <c r="U675" s="5">
        <v>331.19999999999993</v>
      </c>
      <c r="V675" s="5">
        <v>331.19999999999993</v>
      </c>
      <c r="W675" s="5">
        <v>331.19999999999993</v>
      </c>
      <c r="X675" s="5">
        <v>331.2</v>
      </c>
      <c r="Y675" s="5">
        <v>331.2</v>
      </c>
      <c r="Z675" s="5">
        <v>331.2000000000001</v>
      </c>
      <c r="AA675" s="5">
        <v>331.19999999999993</v>
      </c>
      <c r="AB675" s="5">
        <v>331.19999999999982</v>
      </c>
      <c r="AC675" s="5">
        <v>331.19999999999993</v>
      </c>
      <c r="AD675" s="5">
        <v>331.2</v>
      </c>
      <c r="AE675" s="5">
        <v>331.2000000000001</v>
      </c>
      <c r="AF675" s="5"/>
      <c r="AG675" s="6"/>
    </row>
    <row r="676" spans="1:33">
      <c r="A676" t="str">
        <f t="shared" si="11"/>
        <v>LOWW06000009Constraint</v>
      </c>
      <c r="B676" t="str">
        <f>VLOOKUP(D676, Lookups!B:D,3,FALSE)</f>
        <v>W06000009</v>
      </c>
      <c r="C676" s="3" t="s">
        <v>173</v>
      </c>
      <c r="D676" s="3" t="s">
        <v>49</v>
      </c>
      <c r="E676" s="3" t="s">
        <v>40</v>
      </c>
      <c r="F676" s="4" t="s">
        <v>31</v>
      </c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6"/>
    </row>
    <row r="677" spans="1:33">
      <c r="A677" t="str">
        <f t="shared" si="11"/>
        <v>LOWW06000010StartPop</v>
      </c>
      <c r="B677" t="str">
        <f>VLOOKUP(D677, Lookups!B:D,3,FALSE)</f>
        <v>W06000010</v>
      </c>
      <c r="C677" s="3" t="s">
        <v>173</v>
      </c>
      <c r="D677" s="3" t="s">
        <v>50</v>
      </c>
      <c r="E677" s="3" t="s">
        <v>30</v>
      </c>
      <c r="F677" s="4" t="s">
        <v>31</v>
      </c>
      <c r="G677" s="5">
        <v>184898</v>
      </c>
      <c r="H677" s="5">
        <v>185181.15396611617</v>
      </c>
      <c r="I677" s="5">
        <v>185380.04728567463</v>
      </c>
      <c r="J677" s="5">
        <v>185557.96876336492</v>
      </c>
      <c r="K677" s="5">
        <v>185715.8541363703</v>
      </c>
      <c r="L677" s="5">
        <v>185852.29166343692</v>
      </c>
      <c r="M677" s="5">
        <v>185966.94202536985</v>
      </c>
      <c r="N677" s="5">
        <v>186056.6199909969</v>
      </c>
      <c r="O677" s="5">
        <v>186117.50312880086</v>
      </c>
      <c r="P677" s="5">
        <v>186145.91542033854</v>
      </c>
      <c r="Q677" s="5">
        <v>186140.42213634364</v>
      </c>
      <c r="R677" s="5">
        <v>186099.16130189403</v>
      </c>
      <c r="S677" s="5">
        <v>186023.86482953379</v>
      </c>
      <c r="T677" s="5">
        <v>185911.53514192242</v>
      </c>
      <c r="U677" s="5">
        <v>185758.32058844098</v>
      </c>
      <c r="V677" s="5">
        <v>185564.2408261009</v>
      </c>
      <c r="W677" s="5">
        <v>185329.82971299245</v>
      </c>
      <c r="X677" s="5">
        <v>185057.14282688947</v>
      </c>
      <c r="Y677" s="5">
        <v>184744.74787519735</v>
      </c>
      <c r="Z677" s="5">
        <v>184390.16472275139</v>
      </c>
      <c r="AA677" s="5">
        <v>183993.27376149572</v>
      </c>
      <c r="AB677" s="5">
        <v>183558.05695184247</v>
      </c>
      <c r="AC677" s="5">
        <v>183088.93854004081</v>
      </c>
      <c r="AD677" s="5">
        <v>182585.60003633707</v>
      </c>
      <c r="AE677" s="5">
        <v>182043.75435466613</v>
      </c>
      <c r="AF677" s="5">
        <v>181467.89384965392</v>
      </c>
      <c r="AG677" s="6"/>
    </row>
    <row r="678" spans="1:33">
      <c r="A678" t="str">
        <f t="shared" si="11"/>
        <v>LOWW06000010Births</v>
      </c>
      <c r="B678" t="str">
        <f>VLOOKUP(D678, Lookups!B:D,3,FALSE)</f>
        <v>W06000010</v>
      </c>
      <c r="C678" s="3" t="s">
        <v>173</v>
      </c>
      <c r="D678" s="3" t="s">
        <v>50</v>
      </c>
      <c r="E678" s="3" t="s">
        <v>34</v>
      </c>
      <c r="F678" s="4" t="s">
        <v>32</v>
      </c>
      <c r="G678" s="5">
        <v>929.95375815491093</v>
      </c>
      <c r="H678" s="5">
        <v>907.3958334583665</v>
      </c>
      <c r="I678" s="5">
        <v>894.44332556713675</v>
      </c>
      <c r="J678" s="5">
        <v>882.17764929799148</v>
      </c>
      <c r="K678" s="5">
        <v>871.53366742427011</v>
      </c>
      <c r="L678" s="5">
        <v>862.00833113811927</v>
      </c>
      <c r="M678" s="5">
        <v>851.86775279558083</v>
      </c>
      <c r="N678" s="5">
        <v>842.11165444417497</v>
      </c>
      <c r="O678" s="5">
        <v>833.72401219043832</v>
      </c>
      <c r="P678" s="5">
        <v>825.52353432149175</v>
      </c>
      <c r="Q678" s="5">
        <v>818.4274555318525</v>
      </c>
      <c r="R678" s="5">
        <v>813.05397795279055</v>
      </c>
      <c r="S678" s="5">
        <v>808.20702093955265</v>
      </c>
      <c r="T678" s="5">
        <v>803.64155212300705</v>
      </c>
      <c r="U678" s="5">
        <v>799.72365481537986</v>
      </c>
      <c r="V678" s="5">
        <v>796.5253018044782</v>
      </c>
      <c r="W678" s="5">
        <v>794.41845754820065</v>
      </c>
      <c r="X678" s="5">
        <v>793.1636762071721</v>
      </c>
      <c r="Y678" s="5">
        <v>792.63999786309205</v>
      </c>
      <c r="Z678" s="5">
        <v>792.42599775770418</v>
      </c>
      <c r="AA678" s="5">
        <v>792.81714458646206</v>
      </c>
      <c r="AB678" s="5">
        <v>793.66526908308765</v>
      </c>
      <c r="AC678" s="5">
        <v>794.4666926561564</v>
      </c>
      <c r="AD678" s="5">
        <v>794.90367266083535</v>
      </c>
      <c r="AE678" s="5">
        <v>793.68692079191646</v>
      </c>
      <c r="AF678" s="5"/>
      <c r="AG678" s="6"/>
    </row>
    <row r="679" spans="1:33">
      <c r="A679" t="str">
        <f t="shared" si="11"/>
        <v>LOWW06000010Births</v>
      </c>
      <c r="B679" t="str">
        <f>VLOOKUP(D679, Lookups!B:D,3,FALSE)</f>
        <v>W06000010</v>
      </c>
      <c r="C679" s="3" t="s">
        <v>173</v>
      </c>
      <c r="D679" s="3" t="s">
        <v>50</v>
      </c>
      <c r="E679" s="3" t="s">
        <v>34</v>
      </c>
      <c r="F679" s="4" t="s">
        <v>33</v>
      </c>
      <c r="G679" s="5">
        <v>885.67028708834437</v>
      </c>
      <c r="H679" s="5">
        <v>864.18654828207809</v>
      </c>
      <c r="I679" s="5">
        <v>851.8508259066989</v>
      </c>
      <c r="J679" s="5">
        <v>840.16922891613433</v>
      </c>
      <c r="K679" s="5">
        <v>830.03210285024704</v>
      </c>
      <c r="L679" s="5">
        <v>820.96035358401855</v>
      </c>
      <c r="M679" s="5">
        <v>811.30265947490807</v>
      </c>
      <c r="N679" s="5">
        <v>802.01113680296862</v>
      </c>
      <c r="O679" s="5">
        <v>794.02290571328479</v>
      </c>
      <c r="P679" s="5">
        <v>786.21292642693652</v>
      </c>
      <c r="Q679" s="5">
        <v>779.45475583650773</v>
      </c>
      <c r="R679" s="5">
        <v>774.33715790394695</v>
      </c>
      <c r="S679" s="5">
        <v>769.72100815265571</v>
      </c>
      <c r="T679" s="5">
        <v>765.37294241069299</v>
      </c>
      <c r="U679" s="5">
        <v>761.64161146783681</v>
      </c>
      <c r="V679" s="5">
        <v>758.59556083947518</v>
      </c>
      <c r="W679" s="5">
        <v>756.58904240676293</v>
      </c>
      <c r="X679" s="5">
        <v>755.39401250253763</v>
      </c>
      <c r="Y679" s="5">
        <v>754.89527119924583</v>
      </c>
      <c r="Z679" s="5">
        <v>754.69146156557974</v>
      </c>
      <c r="AA679" s="5">
        <v>755.06398237221333</v>
      </c>
      <c r="AB679" s="5">
        <v>755.87172002564603</v>
      </c>
      <c r="AC679" s="5">
        <v>756.6349806069544</v>
      </c>
      <c r="AD679" s="5">
        <v>757.05115205935408</v>
      </c>
      <c r="AE679" s="5">
        <v>755.89234070168095</v>
      </c>
      <c r="AF679" s="5"/>
      <c r="AG679" s="6"/>
    </row>
    <row r="680" spans="1:33">
      <c r="A680" t="str">
        <f t="shared" si="11"/>
        <v>LOWW06000010Deaths</v>
      </c>
      <c r="B680" t="str">
        <f>VLOOKUP(D680, Lookups!B:D,3,FALSE)</f>
        <v>W06000010</v>
      </c>
      <c r="C680" s="3" t="s">
        <v>173</v>
      </c>
      <c r="D680" s="3" t="s">
        <v>50</v>
      </c>
      <c r="E680" s="3" t="s">
        <v>35</v>
      </c>
      <c r="F680" s="4" t="s">
        <v>31</v>
      </c>
      <c r="G680" s="5">
        <v>2078.2271791270991</v>
      </c>
      <c r="H680" s="5">
        <v>2118.4461621818677</v>
      </c>
      <c r="I680" s="5">
        <v>2114.1297737835612</v>
      </c>
      <c r="J680" s="5">
        <v>2110.2186052087491</v>
      </c>
      <c r="K680" s="5">
        <v>2110.8853432078859</v>
      </c>
      <c r="L680" s="5">
        <v>2114.0754227893303</v>
      </c>
      <c r="M680" s="5">
        <v>2119.2495466433229</v>
      </c>
      <c r="N680" s="5">
        <v>2128.9967534432494</v>
      </c>
      <c r="O680" s="5">
        <v>2145.0917263661458</v>
      </c>
      <c r="P680" s="5">
        <v>2162.9868447432577</v>
      </c>
      <c r="Q680" s="5">
        <v>2184.9001458179214</v>
      </c>
      <c r="R680" s="5">
        <v>2208.4447082171141</v>
      </c>
      <c r="S680" s="5">
        <v>2236.0148167033421</v>
      </c>
      <c r="T680" s="5">
        <v>2267.9861480153609</v>
      </c>
      <c r="U680" s="5">
        <v>2301.2021286231861</v>
      </c>
      <c r="V680" s="5">
        <v>2335.2890757524201</v>
      </c>
      <c r="W680" s="5">
        <v>2369.4514860580675</v>
      </c>
      <c r="X680" s="5">
        <v>2406.7097404017991</v>
      </c>
      <c r="Y680" s="5">
        <v>2447.8755215081314</v>
      </c>
      <c r="Z680" s="5">
        <v>2489.7655205791239</v>
      </c>
      <c r="AA680" s="5">
        <v>2528.8550366117515</v>
      </c>
      <c r="AB680" s="5">
        <v>2564.4125009104323</v>
      </c>
      <c r="AC680" s="5">
        <v>2600.1972769668791</v>
      </c>
      <c r="AD680" s="5">
        <v>2639.5576063910703</v>
      </c>
      <c r="AE680" s="5">
        <v>2671.196866505999</v>
      </c>
      <c r="AF680" s="5"/>
      <c r="AG680" s="6"/>
    </row>
    <row r="681" spans="1:33">
      <c r="A681" t="str">
        <f t="shared" si="11"/>
        <v>LOWW06000010Mig_InternalIN</v>
      </c>
      <c r="B681" t="str">
        <f>VLOOKUP(D681, Lookups!B:D,3,FALSE)</f>
        <v>W06000010</v>
      </c>
      <c r="C681" s="3" t="s">
        <v>173</v>
      </c>
      <c r="D681" s="3" t="s">
        <v>50</v>
      </c>
      <c r="E681" s="3" t="s">
        <v>36</v>
      </c>
      <c r="F681" s="4" t="s">
        <v>31</v>
      </c>
      <c r="G681" s="5">
        <v>6136.8413999999957</v>
      </c>
      <c r="H681" s="5">
        <v>6136.8413999999993</v>
      </c>
      <c r="I681" s="5">
        <v>6136.8414000000002</v>
      </c>
      <c r="J681" s="5">
        <v>6136.8413999999993</v>
      </c>
      <c r="K681" s="5">
        <v>6136.8413999999993</v>
      </c>
      <c r="L681" s="5">
        <v>6136.8414000000012</v>
      </c>
      <c r="M681" s="5">
        <v>6136.8414000000021</v>
      </c>
      <c r="N681" s="5">
        <v>6136.8413999999993</v>
      </c>
      <c r="O681" s="5">
        <v>6136.8413999999966</v>
      </c>
      <c r="P681" s="5">
        <v>6136.8413999999993</v>
      </c>
      <c r="Q681" s="5">
        <v>6136.8413999999993</v>
      </c>
      <c r="R681" s="5">
        <v>6136.8413999999993</v>
      </c>
      <c r="S681" s="5">
        <v>6136.8414000000012</v>
      </c>
      <c r="T681" s="5">
        <v>6136.8413999999975</v>
      </c>
      <c r="U681" s="5">
        <v>6136.8413999999984</v>
      </c>
      <c r="V681" s="5">
        <v>6136.8413999999975</v>
      </c>
      <c r="W681" s="5">
        <v>6136.8413999999957</v>
      </c>
      <c r="X681" s="5">
        <v>6136.8413999999993</v>
      </c>
      <c r="Y681" s="5">
        <v>6136.8413999999975</v>
      </c>
      <c r="Z681" s="5">
        <v>6136.8413999999975</v>
      </c>
      <c r="AA681" s="5">
        <v>6136.841400000003</v>
      </c>
      <c r="AB681" s="5">
        <v>6136.8413999999984</v>
      </c>
      <c r="AC681" s="5">
        <v>6136.8414000000012</v>
      </c>
      <c r="AD681" s="5">
        <v>6136.8414000000021</v>
      </c>
      <c r="AE681" s="5">
        <v>6136.8414000000002</v>
      </c>
      <c r="AF681" s="5"/>
      <c r="AG681" s="6"/>
    </row>
    <row r="682" spans="1:33">
      <c r="A682" t="str">
        <f t="shared" si="11"/>
        <v>LOWW06000010Mig_InternalOut</v>
      </c>
      <c r="B682" t="str">
        <f>VLOOKUP(D682, Lookups!B:D,3,FALSE)</f>
        <v>W06000010</v>
      </c>
      <c r="C682" s="3" t="s">
        <v>173</v>
      </c>
      <c r="D682" s="3" t="s">
        <v>50</v>
      </c>
      <c r="E682" s="3" t="s">
        <v>37</v>
      </c>
      <c r="F682" s="4" t="s">
        <v>31</v>
      </c>
      <c r="G682" s="5">
        <v>5728.4843000000019</v>
      </c>
      <c r="H682" s="5">
        <v>5728.4843000000001</v>
      </c>
      <c r="I682" s="5">
        <v>5728.4842999999992</v>
      </c>
      <c r="J682" s="5">
        <v>5728.4842999999955</v>
      </c>
      <c r="K682" s="5">
        <v>5728.4843000000001</v>
      </c>
      <c r="L682" s="5">
        <v>5728.4843000000001</v>
      </c>
      <c r="M682" s="5">
        <v>5728.4843000000001</v>
      </c>
      <c r="N682" s="5">
        <v>5728.4842999999992</v>
      </c>
      <c r="O682" s="5">
        <v>5728.484300000001</v>
      </c>
      <c r="P682" s="5">
        <v>5728.4843000000046</v>
      </c>
      <c r="Q682" s="5">
        <v>5728.4842999999992</v>
      </c>
      <c r="R682" s="5">
        <v>5728.4843000000001</v>
      </c>
      <c r="S682" s="5">
        <v>5728.4842999999992</v>
      </c>
      <c r="T682" s="5">
        <v>5728.4842999999983</v>
      </c>
      <c r="U682" s="5">
        <v>5728.4843000000037</v>
      </c>
      <c r="V682" s="5">
        <v>5728.4843000000037</v>
      </c>
      <c r="W682" s="5">
        <v>5728.4843000000037</v>
      </c>
      <c r="X682" s="5">
        <v>5728.4842999999983</v>
      </c>
      <c r="Y682" s="5">
        <v>5728.4843000000028</v>
      </c>
      <c r="Z682" s="5">
        <v>5728.4843000000001</v>
      </c>
      <c r="AA682" s="5">
        <v>5728.4842999999992</v>
      </c>
      <c r="AB682" s="5">
        <v>5728.4843000000001</v>
      </c>
      <c r="AC682" s="5">
        <v>5728.4842999999992</v>
      </c>
      <c r="AD682" s="5">
        <v>5728.4843000000019</v>
      </c>
      <c r="AE682" s="5">
        <v>5728.484300000001</v>
      </c>
      <c r="AF682" s="5"/>
      <c r="AG682" s="6"/>
    </row>
    <row r="683" spans="1:33">
      <c r="A683" t="str">
        <f t="shared" si="11"/>
        <v>LOWW06000010Mig_OverseasIn</v>
      </c>
      <c r="B683" t="str">
        <f>VLOOKUP(D683, Lookups!B:D,3,FALSE)</f>
        <v>W06000010</v>
      </c>
      <c r="C683" s="3" t="s">
        <v>173</v>
      </c>
      <c r="D683" s="3" t="s">
        <v>50</v>
      </c>
      <c r="E683" s="3" t="s">
        <v>38</v>
      </c>
      <c r="F683" s="4" t="s">
        <v>31</v>
      </c>
      <c r="G683" s="5">
        <v>461.40000000000003</v>
      </c>
      <c r="H683" s="5">
        <v>461.40000000000003</v>
      </c>
      <c r="I683" s="5">
        <v>461.40000000000003</v>
      </c>
      <c r="J683" s="5">
        <v>461.40000000000003</v>
      </c>
      <c r="K683" s="5">
        <v>461.40000000000003</v>
      </c>
      <c r="L683" s="5">
        <v>461.40000000000003</v>
      </c>
      <c r="M683" s="5">
        <v>461.40000000000003</v>
      </c>
      <c r="N683" s="5">
        <v>461.40000000000003</v>
      </c>
      <c r="O683" s="5">
        <v>461.40000000000003</v>
      </c>
      <c r="P683" s="5">
        <v>461.40000000000003</v>
      </c>
      <c r="Q683" s="5">
        <v>461.40000000000003</v>
      </c>
      <c r="R683" s="5">
        <v>461.40000000000003</v>
      </c>
      <c r="S683" s="5">
        <v>461.40000000000003</v>
      </c>
      <c r="T683" s="5">
        <v>461.40000000000003</v>
      </c>
      <c r="U683" s="5">
        <v>461.40000000000003</v>
      </c>
      <c r="V683" s="5">
        <v>461.40000000000003</v>
      </c>
      <c r="W683" s="5">
        <v>461.40000000000003</v>
      </c>
      <c r="X683" s="5">
        <v>461.40000000000003</v>
      </c>
      <c r="Y683" s="5">
        <v>461.40000000000003</v>
      </c>
      <c r="Z683" s="5">
        <v>461.40000000000003</v>
      </c>
      <c r="AA683" s="5">
        <v>461.40000000000003</v>
      </c>
      <c r="AB683" s="5">
        <v>461.40000000000003</v>
      </c>
      <c r="AC683" s="5">
        <v>461.40000000000003</v>
      </c>
      <c r="AD683" s="5">
        <v>461.40000000000003</v>
      </c>
      <c r="AE683" s="5">
        <v>461.40000000000003</v>
      </c>
      <c r="AF683" s="5"/>
      <c r="AG683" s="6"/>
    </row>
    <row r="684" spans="1:33">
      <c r="A684" t="str">
        <f t="shared" si="11"/>
        <v>LOWW06000010Mig_OverseasOut</v>
      </c>
      <c r="B684" t="str">
        <f>VLOOKUP(D684, Lookups!B:D,3,FALSE)</f>
        <v>W06000010</v>
      </c>
      <c r="C684" s="3" t="s">
        <v>173</v>
      </c>
      <c r="D684" s="3" t="s">
        <v>50</v>
      </c>
      <c r="E684" s="3" t="s">
        <v>39</v>
      </c>
      <c r="F684" s="4" t="s">
        <v>31</v>
      </c>
      <c r="G684" s="5">
        <v>323.99999999999994</v>
      </c>
      <c r="H684" s="5">
        <v>324</v>
      </c>
      <c r="I684" s="5">
        <v>323.99999999999983</v>
      </c>
      <c r="J684" s="5">
        <v>324.00000000000006</v>
      </c>
      <c r="K684" s="5">
        <v>324.00000000000017</v>
      </c>
      <c r="L684" s="5">
        <v>323.99999999999983</v>
      </c>
      <c r="M684" s="5">
        <v>323.99999999999983</v>
      </c>
      <c r="N684" s="5">
        <v>324.00000000000006</v>
      </c>
      <c r="O684" s="5">
        <v>324.00000000000028</v>
      </c>
      <c r="P684" s="5">
        <v>323.99999999999972</v>
      </c>
      <c r="Q684" s="5">
        <v>324.00000000000006</v>
      </c>
      <c r="R684" s="5">
        <v>323.99999999999977</v>
      </c>
      <c r="S684" s="5">
        <v>323.99999999999994</v>
      </c>
      <c r="T684" s="5">
        <v>324.00000000000011</v>
      </c>
      <c r="U684" s="5">
        <v>323.99999999999972</v>
      </c>
      <c r="V684" s="5">
        <v>323.99999999999994</v>
      </c>
      <c r="W684" s="5">
        <v>323.99999999999983</v>
      </c>
      <c r="X684" s="5">
        <v>324.00000000000011</v>
      </c>
      <c r="Y684" s="5">
        <v>323.99999999999989</v>
      </c>
      <c r="Z684" s="5">
        <v>324</v>
      </c>
      <c r="AA684" s="5">
        <v>324.00000000000023</v>
      </c>
      <c r="AB684" s="5">
        <v>323.99999999999994</v>
      </c>
      <c r="AC684" s="5">
        <v>324.00000000000006</v>
      </c>
      <c r="AD684" s="5">
        <v>324.00000000000011</v>
      </c>
      <c r="AE684" s="5">
        <v>323.99999999999994</v>
      </c>
      <c r="AF684" s="5"/>
      <c r="AG684" s="6"/>
    </row>
    <row r="685" spans="1:33">
      <c r="A685" t="str">
        <f t="shared" si="11"/>
        <v>LOWW06000010Constraint</v>
      </c>
      <c r="B685" t="str">
        <f>VLOOKUP(D685, Lookups!B:D,3,FALSE)</f>
        <v>W06000010</v>
      </c>
      <c r="C685" s="3" t="s">
        <v>173</v>
      </c>
      <c r="D685" s="3" t="s">
        <v>50</v>
      </c>
      <c r="E685" s="3" t="s">
        <v>40</v>
      </c>
      <c r="F685" s="4" t="s">
        <v>31</v>
      </c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6"/>
    </row>
    <row r="686" spans="1:33">
      <c r="A686" t="str">
        <f t="shared" si="11"/>
        <v>LOWW06000011StartPop</v>
      </c>
      <c r="B686" t="str">
        <f>VLOOKUP(D686, Lookups!B:D,3,FALSE)</f>
        <v>W06000011</v>
      </c>
      <c r="C686" s="3" t="s">
        <v>173</v>
      </c>
      <c r="D686" s="3" t="s">
        <v>51</v>
      </c>
      <c r="E686" s="3" t="s">
        <v>30</v>
      </c>
      <c r="F686" s="4" t="s">
        <v>31</v>
      </c>
      <c r="G686" s="5">
        <v>241297</v>
      </c>
      <c r="H686" s="5">
        <v>242157.03167162638</v>
      </c>
      <c r="I686" s="5">
        <v>242919.11863927654</v>
      </c>
      <c r="J686" s="5">
        <v>243658.4665237958</v>
      </c>
      <c r="K686" s="5">
        <v>244375.95283142579</v>
      </c>
      <c r="L686" s="5">
        <v>245074.7376999094</v>
      </c>
      <c r="M686" s="5">
        <v>245751.75252851989</v>
      </c>
      <c r="N686" s="5">
        <v>246408.09808438091</v>
      </c>
      <c r="O686" s="5">
        <v>247046.79931526774</v>
      </c>
      <c r="P686" s="5">
        <v>247661.40742242101</v>
      </c>
      <c r="Q686" s="5">
        <v>248251.43147996027</v>
      </c>
      <c r="R686" s="5">
        <v>248818.00524776708</v>
      </c>
      <c r="S686" s="5">
        <v>249358.40952344023</v>
      </c>
      <c r="T686" s="5">
        <v>249866.49920965126</v>
      </c>
      <c r="U686" s="5">
        <v>250343.71473362079</v>
      </c>
      <c r="V686" s="5">
        <v>250790.5079617959</v>
      </c>
      <c r="W686" s="5">
        <v>251202.35024049363</v>
      </c>
      <c r="X686" s="5">
        <v>251578.74654227824</v>
      </c>
      <c r="Y686" s="5">
        <v>251920.58720615413</v>
      </c>
      <c r="Z686" s="5">
        <v>252227.70479345863</v>
      </c>
      <c r="AA686" s="5">
        <v>252497.05421715681</v>
      </c>
      <c r="AB686" s="5">
        <v>252729.67254404479</v>
      </c>
      <c r="AC686" s="5">
        <v>252928.81478536534</v>
      </c>
      <c r="AD686" s="5">
        <v>253095.94087296247</v>
      </c>
      <c r="AE686" s="5">
        <v>253222.16034556561</v>
      </c>
      <c r="AF686" s="5">
        <v>253314.08050318321</v>
      </c>
      <c r="AG686" s="6"/>
    </row>
    <row r="687" spans="1:33">
      <c r="A687" t="str">
        <f t="shared" si="11"/>
        <v>LOWW06000011Births</v>
      </c>
      <c r="B687" t="str">
        <f>VLOOKUP(D687, Lookups!B:D,3,FALSE)</f>
        <v>W06000011</v>
      </c>
      <c r="C687" s="3" t="s">
        <v>173</v>
      </c>
      <c r="D687" s="3" t="s">
        <v>51</v>
      </c>
      <c r="E687" s="3" t="s">
        <v>34</v>
      </c>
      <c r="F687" s="4" t="s">
        <v>32</v>
      </c>
      <c r="G687" s="5">
        <v>1266.21662794086</v>
      </c>
      <c r="H687" s="5">
        <v>1236.6948616393797</v>
      </c>
      <c r="I687" s="5">
        <v>1221.6196042198599</v>
      </c>
      <c r="J687" s="5">
        <v>1209.3430684647828</v>
      </c>
      <c r="K687" s="5">
        <v>1199.4533365311863</v>
      </c>
      <c r="L687" s="5">
        <v>1190.7608925900552</v>
      </c>
      <c r="M687" s="5">
        <v>1183.4640151749772</v>
      </c>
      <c r="N687" s="5">
        <v>1177.2393605943726</v>
      </c>
      <c r="O687" s="5">
        <v>1171.6010193705602</v>
      </c>
      <c r="P687" s="5">
        <v>1165.9747080268994</v>
      </c>
      <c r="Q687" s="5">
        <v>1161.1061846096525</v>
      </c>
      <c r="R687" s="5">
        <v>1157.454804632217</v>
      </c>
      <c r="S687" s="5">
        <v>1153.7315835686354</v>
      </c>
      <c r="T687" s="5">
        <v>1149.8672518027065</v>
      </c>
      <c r="U687" s="5">
        <v>1146.9538360420961</v>
      </c>
      <c r="V687" s="5">
        <v>1144.8481378141132</v>
      </c>
      <c r="W687" s="5">
        <v>1143.5296933786112</v>
      </c>
      <c r="X687" s="5">
        <v>1143.0577350384672</v>
      </c>
      <c r="Y687" s="5">
        <v>1143.5248172941433</v>
      </c>
      <c r="Z687" s="5">
        <v>1144.8062474396474</v>
      </c>
      <c r="AA687" s="5">
        <v>1146.8957479566866</v>
      </c>
      <c r="AB687" s="5">
        <v>1149.1219885386481</v>
      </c>
      <c r="AC687" s="5">
        <v>1151.6090882889762</v>
      </c>
      <c r="AD687" s="5">
        <v>1153.9717514841782</v>
      </c>
      <c r="AE687" s="5">
        <v>1153.9676801386258</v>
      </c>
      <c r="AF687" s="5"/>
      <c r="AG687" s="6"/>
    </row>
    <row r="688" spans="1:33">
      <c r="A688" t="str">
        <f t="shared" si="11"/>
        <v>LOWW06000011Births</v>
      </c>
      <c r="B688" t="str">
        <f>VLOOKUP(D688, Lookups!B:D,3,FALSE)</f>
        <v>W06000011</v>
      </c>
      <c r="C688" s="3" t="s">
        <v>173</v>
      </c>
      <c r="D688" s="3" t="s">
        <v>51</v>
      </c>
      <c r="E688" s="3" t="s">
        <v>34</v>
      </c>
      <c r="F688" s="4" t="s">
        <v>33</v>
      </c>
      <c r="G688" s="5">
        <v>1205.9206541725771</v>
      </c>
      <c r="H688" s="5">
        <v>1177.8046849576522</v>
      </c>
      <c r="I688" s="5">
        <v>1163.4472962707487</v>
      </c>
      <c r="J688" s="5">
        <v>1151.7553569121487</v>
      </c>
      <c r="K688" s="5">
        <v>1142.3365641560081</v>
      </c>
      <c r="L688" s="5">
        <v>1134.0580457314838</v>
      </c>
      <c r="M688" s="5">
        <v>1127.1086383460211</v>
      </c>
      <c r="N688" s="5">
        <v>1121.1803956123522</v>
      </c>
      <c r="O688" s="5">
        <v>1115.8105465778112</v>
      </c>
      <c r="P688" s="5">
        <v>1110.4521545725192</v>
      </c>
      <c r="Q688" s="5">
        <v>1105.8154653878821</v>
      </c>
      <c r="R688" s="5">
        <v>1102.3379604855954</v>
      </c>
      <c r="S688" s="5">
        <v>1098.7920354980797</v>
      </c>
      <c r="T688" s="5">
        <v>1095.1117193592154</v>
      </c>
      <c r="U688" s="5">
        <v>1092.3370375532866</v>
      </c>
      <c r="V688" s="5">
        <v>1090.3316105761437</v>
      </c>
      <c r="W688" s="5">
        <v>1089.0759491505501</v>
      </c>
      <c r="X688" s="5">
        <v>1088.626464996157</v>
      </c>
      <c r="Y688" s="5">
        <v>1089.0713052603646</v>
      </c>
      <c r="Z688" s="5">
        <v>1090.2917149795576</v>
      </c>
      <c r="AA688" s="5">
        <v>1092.2817155646071</v>
      </c>
      <c r="AB688" s="5">
        <v>1094.4019447889782</v>
      </c>
      <c r="AC688" s="5">
        <v>1096.7706113281197</v>
      </c>
      <c r="AD688" s="5">
        <v>1099.0207668568623</v>
      </c>
      <c r="AE688" s="5">
        <v>1099.0168893847276</v>
      </c>
      <c r="AF688" s="5"/>
      <c r="AG688" s="6"/>
    </row>
    <row r="689" spans="1:33">
      <c r="A689" t="str">
        <f t="shared" si="11"/>
        <v>LOWW06000011Deaths</v>
      </c>
      <c r="B689" t="str">
        <f>VLOOKUP(D689, Lookups!B:D,3,FALSE)</f>
        <v>W06000011</v>
      </c>
      <c r="C689" s="3" t="s">
        <v>173</v>
      </c>
      <c r="D689" s="3" t="s">
        <v>51</v>
      </c>
      <c r="E689" s="3" t="s">
        <v>35</v>
      </c>
      <c r="F689" s="4" t="s">
        <v>31</v>
      </c>
      <c r="G689" s="5">
        <v>2334.2634104870585</v>
      </c>
      <c r="H689" s="5">
        <v>2374.5703789468553</v>
      </c>
      <c r="I689" s="5">
        <v>2367.8768159713663</v>
      </c>
      <c r="J689" s="5">
        <v>2365.7699177468112</v>
      </c>
      <c r="K689" s="5">
        <v>2365.1628322037559</v>
      </c>
      <c r="L689" s="5">
        <v>2369.961909710999</v>
      </c>
      <c r="M689" s="5">
        <v>2376.3848976599693</v>
      </c>
      <c r="N689" s="5">
        <v>2381.8763253198349</v>
      </c>
      <c r="O689" s="5">
        <v>2394.9612587951242</v>
      </c>
      <c r="P689" s="5">
        <v>2408.5606050602855</v>
      </c>
      <c r="Q689" s="5">
        <v>2422.5056821905919</v>
      </c>
      <c r="R689" s="5">
        <v>2441.5462894448187</v>
      </c>
      <c r="S689" s="5">
        <v>2466.5917328556257</v>
      </c>
      <c r="T689" s="5">
        <v>2489.9212471922633</v>
      </c>
      <c r="U689" s="5">
        <v>2514.6554454204265</v>
      </c>
      <c r="V689" s="5">
        <v>2545.4952696924656</v>
      </c>
      <c r="W689" s="5">
        <v>2578.367140744489</v>
      </c>
      <c r="X689" s="5">
        <v>2612.0013361588217</v>
      </c>
      <c r="Y689" s="5">
        <v>2647.6363352499407</v>
      </c>
      <c r="Z689" s="5">
        <v>2687.9063387209767</v>
      </c>
      <c r="AA689" s="5">
        <v>2728.7169366333874</v>
      </c>
      <c r="AB689" s="5">
        <v>2766.5394920071299</v>
      </c>
      <c r="AC689" s="5">
        <v>2803.4114120199201</v>
      </c>
      <c r="AD689" s="5">
        <v>2848.9308457378638</v>
      </c>
      <c r="AE689" s="5">
        <v>2883.2222119058088</v>
      </c>
      <c r="AF689" s="5"/>
      <c r="AG689" s="6"/>
    </row>
    <row r="690" spans="1:33">
      <c r="A690" t="str">
        <f t="shared" si="11"/>
        <v>LOWW06000011Mig_InternalIN</v>
      </c>
      <c r="B690" t="str">
        <f>VLOOKUP(D690, Lookups!B:D,3,FALSE)</f>
        <v>W06000011</v>
      </c>
      <c r="C690" s="3" t="s">
        <v>173</v>
      </c>
      <c r="D690" s="3" t="s">
        <v>51</v>
      </c>
      <c r="E690" s="3" t="s">
        <v>36</v>
      </c>
      <c r="F690" s="4" t="s">
        <v>31</v>
      </c>
      <c r="G690" s="5">
        <v>9324.1845799999919</v>
      </c>
      <c r="H690" s="5">
        <v>9324.1845800000065</v>
      </c>
      <c r="I690" s="5">
        <v>9324.184580000001</v>
      </c>
      <c r="J690" s="5">
        <v>9324.1845799999955</v>
      </c>
      <c r="K690" s="5">
        <v>9324.1845799999955</v>
      </c>
      <c r="L690" s="5">
        <v>9324.1845799999937</v>
      </c>
      <c r="M690" s="5">
        <v>9324.1845800000028</v>
      </c>
      <c r="N690" s="5">
        <v>9324.1845800000028</v>
      </c>
      <c r="O690" s="5">
        <v>9324.1845799999955</v>
      </c>
      <c r="P690" s="5">
        <v>9324.1845800000065</v>
      </c>
      <c r="Q690" s="5">
        <v>9324.1845800000046</v>
      </c>
      <c r="R690" s="5">
        <v>9324.184580000001</v>
      </c>
      <c r="S690" s="5">
        <v>9324.1845799999937</v>
      </c>
      <c r="T690" s="5">
        <v>9324.1845799999955</v>
      </c>
      <c r="U690" s="5">
        <v>9324.1845799999937</v>
      </c>
      <c r="V690" s="5">
        <v>9324.184580000001</v>
      </c>
      <c r="W690" s="5">
        <v>9324.1845800000046</v>
      </c>
      <c r="X690" s="5">
        <v>9324.1845799999992</v>
      </c>
      <c r="Y690" s="5">
        <v>9324.1845800000028</v>
      </c>
      <c r="Z690" s="5">
        <v>9324.184580000001</v>
      </c>
      <c r="AA690" s="5">
        <v>9324.1845799999937</v>
      </c>
      <c r="AB690" s="5">
        <v>9324.1845799999992</v>
      </c>
      <c r="AC690" s="5">
        <v>9324.1845800000046</v>
      </c>
      <c r="AD690" s="5">
        <v>9324.1845799999992</v>
      </c>
      <c r="AE690" s="5">
        <v>9324.1845799999919</v>
      </c>
      <c r="AF690" s="5"/>
      <c r="AG690" s="6"/>
    </row>
    <row r="691" spans="1:33">
      <c r="A691" t="str">
        <f t="shared" si="11"/>
        <v>LOWW06000011Mig_InternalOut</v>
      </c>
      <c r="B691" t="str">
        <f>VLOOKUP(D691, Lookups!B:D,3,FALSE)</f>
        <v>W06000011</v>
      </c>
      <c r="C691" s="3" t="s">
        <v>173</v>
      </c>
      <c r="D691" s="3" t="s">
        <v>51</v>
      </c>
      <c r="E691" s="3" t="s">
        <v>37</v>
      </c>
      <c r="F691" s="4" t="s">
        <v>31</v>
      </c>
      <c r="G691" s="5">
        <v>9418.4267799999961</v>
      </c>
      <c r="H691" s="5">
        <v>9418.4267799999961</v>
      </c>
      <c r="I691" s="5">
        <v>9418.4267800000016</v>
      </c>
      <c r="J691" s="5">
        <v>9418.426779999998</v>
      </c>
      <c r="K691" s="5">
        <v>9418.4267800000016</v>
      </c>
      <c r="L691" s="5">
        <v>9418.4267799999925</v>
      </c>
      <c r="M691" s="5">
        <v>9418.4267799999961</v>
      </c>
      <c r="N691" s="5">
        <v>9418.4267799999961</v>
      </c>
      <c r="O691" s="5">
        <v>9418.4267799999998</v>
      </c>
      <c r="P691" s="5">
        <v>9418.4267799999925</v>
      </c>
      <c r="Q691" s="5">
        <v>9418.4267800000034</v>
      </c>
      <c r="R691" s="5">
        <v>9418.4267799999961</v>
      </c>
      <c r="S691" s="5">
        <v>9418.4267800000052</v>
      </c>
      <c r="T691" s="5">
        <v>9418.4267799999998</v>
      </c>
      <c r="U691" s="5">
        <v>9418.4267800000052</v>
      </c>
      <c r="V691" s="5">
        <v>9418.4267800000034</v>
      </c>
      <c r="W691" s="5">
        <v>9418.426779999998</v>
      </c>
      <c r="X691" s="5">
        <v>9418.4267800000089</v>
      </c>
      <c r="Y691" s="5">
        <v>9418.4267799999943</v>
      </c>
      <c r="Z691" s="5">
        <v>9418.4267800000107</v>
      </c>
      <c r="AA691" s="5">
        <v>9418.4267799999961</v>
      </c>
      <c r="AB691" s="5">
        <v>9418.4267800000016</v>
      </c>
      <c r="AC691" s="5">
        <v>9418.4267800000107</v>
      </c>
      <c r="AD691" s="5">
        <v>9418.4267800000034</v>
      </c>
      <c r="AE691" s="5">
        <v>9418.4267799999961</v>
      </c>
      <c r="AF691" s="5"/>
      <c r="AG691" s="6"/>
    </row>
    <row r="692" spans="1:33">
      <c r="A692" t="str">
        <f t="shared" si="11"/>
        <v>LOWW06000011Mig_OverseasIn</v>
      </c>
      <c r="B692" t="str">
        <f>VLOOKUP(D692, Lookups!B:D,3,FALSE)</f>
        <v>W06000011</v>
      </c>
      <c r="C692" s="3" t="s">
        <v>173</v>
      </c>
      <c r="D692" s="3" t="s">
        <v>51</v>
      </c>
      <c r="E692" s="3" t="s">
        <v>38</v>
      </c>
      <c r="F692" s="4" t="s">
        <v>31</v>
      </c>
      <c r="G692" s="5">
        <v>1880.6000000000004</v>
      </c>
      <c r="H692" s="5">
        <v>1880.6000000000004</v>
      </c>
      <c r="I692" s="5">
        <v>1880.6000000000004</v>
      </c>
      <c r="J692" s="5">
        <v>1880.6000000000004</v>
      </c>
      <c r="K692" s="5">
        <v>1880.6000000000004</v>
      </c>
      <c r="L692" s="5">
        <v>1880.6000000000004</v>
      </c>
      <c r="M692" s="5">
        <v>1880.6000000000004</v>
      </c>
      <c r="N692" s="5">
        <v>1880.6000000000004</v>
      </c>
      <c r="O692" s="5">
        <v>1880.6000000000004</v>
      </c>
      <c r="P692" s="5">
        <v>1880.6000000000004</v>
      </c>
      <c r="Q692" s="5">
        <v>1880.6000000000004</v>
      </c>
      <c r="R692" s="5">
        <v>1880.6000000000004</v>
      </c>
      <c r="S692" s="5">
        <v>1880.6000000000004</v>
      </c>
      <c r="T692" s="5">
        <v>1880.6000000000004</v>
      </c>
      <c r="U692" s="5">
        <v>1880.6000000000004</v>
      </c>
      <c r="V692" s="5">
        <v>1880.6000000000004</v>
      </c>
      <c r="W692" s="5">
        <v>1880.6000000000004</v>
      </c>
      <c r="X692" s="5">
        <v>1880.6000000000004</v>
      </c>
      <c r="Y692" s="5">
        <v>1880.6000000000004</v>
      </c>
      <c r="Z692" s="5">
        <v>1880.6000000000004</v>
      </c>
      <c r="AA692" s="5">
        <v>1880.6000000000004</v>
      </c>
      <c r="AB692" s="5">
        <v>1880.6000000000004</v>
      </c>
      <c r="AC692" s="5">
        <v>1880.6000000000004</v>
      </c>
      <c r="AD692" s="5">
        <v>1880.6000000000004</v>
      </c>
      <c r="AE692" s="5">
        <v>1880.6000000000004</v>
      </c>
      <c r="AF692" s="5"/>
      <c r="AG692" s="6"/>
    </row>
    <row r="693" spans="1:33">
      <c r="A693" t="str">
        <f t="shared" si="11"/>
        <v>LOWW06000011Mig_OverseasOut</v>
      </c>
      <c r="B693" t="str">
        <f>VLOOKUP(D693, Lookups!B:D,3,FALSE)</f>
        <v>W06000011</v>
      </c>
      <c r="C693" s="3" t="s">
        <v>173</v>
      </c>
      <c r="D693" s="3" t="s">
        <v>51</v>
      </c>
      <c r="E693" s="3" t="s">
        <v>39</v>
      </c>
      <c r="F693" s="4" t="s">
        <v>31</v>
      </c>
      <c r="G693" s="5">
        <v>1064.2000000000003</v>
      </c>
      <c r="H693" s="5">
        <v>1064.1999999999994</v>
      </c>
      <c r="I693" s="5">
        <v>1064.2000000000003</v>
      </c>
      <c r="J693" s="5">
        <v>1064.1999999999989</v>
      </c>
      <c r="K693" s="5">
        <v>1064.2000000000005</v>
      </c>
      <c r="L693" s="5">
        <v>1064.2000000000007</v>
      </c>
      <c r="M693" s="5">
        <v>1064.2000000000003</v>
      </c>
      <c r="N693" s="5">
        <v>1064.1999999999998</v>
      </c>
      <c r="O693" s="5">
        <v>1064.1999999999996</v>
      </c>
      <c r="P693" s="5">
        <v>1064.1999999999991</v>
      </c>
      <c r="Q693" s="5">
        <v>1064.1999999999996</v>
      </c>
      <c r="R693" s="5">
        <v>1064.2</v>
      </c>
      <c r="S693" s="5">
        <v>1064.1999999999996</v>
      </c>
      <c r="T693" s="5">
        <v>1064.200000000001</v>
      </c>
      <c r="U693" s="5">
        <v>1064.1999999999998</v>
      </c>
      <c r="V693" s="5">
        <v>1064.2000000000003</v>
      </c>
      <c r="W693" s="5">
        <v>1064.1999999999987</v>
      </c>
      <c r="X693" s="5">
        <v>1064.1999999999996</v>
      </c>
      <c r="Y693" s="5">
        <v>1064.1999999999996</v>
      </c>
      <c r="Z693" s="5">
        <v>1064.1999999999994</v>
      </c>
      <c r="AA693" s="5">
        <v>1064.1999999999991</v>
      </c>
      <c r="AB693" s="5">
        <v>1064.1999999999994</v>
      </c>
      <c r="AC693" s="5">
        <v>1064.1999999999996</v>
      </c>
      <c r="AD693" s="5">
        <v>1064.2000000000003</v>
      </c>
      <c r="AE693" s="5">
        <v>1064.1999999999996</v>
      </c>
      <c r="AF693" s="5"/>
      <c r="AG693" s="6"/>
    </row>
    <row r="694" spans="1:33">
      <c r="A694" t="str">
        <f t="shared" si="11"/>
        <v>LOWW06000011Constraint</v>
      </c>
      <c r="B694" t="str">
        <f>VLOOKUP(D694, Lookups!B:D,3,FALSE)</f>
        <v>W06000011</v>
      </c>
      <c r="C694" s="3" t="s">
        <v>173</v>
      </c>
      <c r="D694" s="3" t="s">
        <v>51</v>
      </c>
      <c r="E694" s="3" t="s">
        <v>40</v>
      </c>
      <c r="F694" s="4" t="s">
        <v>31</v>
      </c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6"/>
    </row>
    <row r="695" spans="1:33">
      <c r="A695" t="str">
        <f t="shared" si="11"/>
        <v>LOWW06000012StartPop</v>
      </c>
      <c r="B695" t="str">
        <f>VLOOKUP(D695, Lookups!B:D,3,FALSE)</f>
        <v>W06000012</v>
      </c>
      <c r="C695" s="3" t="s">
        <v>173</v>
      </c>
      <c r="D695" s="3" t="s">
        <v>52</v>
      </c>
      <c r="E695" s="3" t="s">
        <v>30</v>
      </c>
      <c r="F695" s="4" t="s">
        <v>31</v>
      </c>
      <c r="G695" s="5">
        <v>140490</v>
      </c>
      <c r="H695" s="5">
        <v>140679.37983761347</v>
      </c>
      <c r="I695" s="5">
        <v>140801.76409707003</v>
      </c>
      <c r="J695" s="5">
        <v>140907.45566919481</v>
      </c>
      <c r="K695" s="5">
        <v>140990.8848377367</v>
      </c>
      <c r="L695" s="5">
        <v>141054.02156908225</v>
      </c>
      <c r="M695" s="5">
        <v>141096.68375110193</v>
      </c>
      <c r="N695" s="5">
        <v>141116.97931924844</v>
      </c>
      <c r="O695" s="5">
        <v>141115.59085354162</v>
      </c>
      <c r="P695" s="5">
        <v>141090.12092956202</v>
      </c>
      <c r="Q695" s="5">
        <v>141041.45607510445</v>
      </c>
      <c r="R695" s="5">
        <v>140969.46917352141</v>
      </c>
      <c r="S695" s="5">
        <v>140872.94013914774</v>
      </c>
      <c r="T695" s="5">
        <v>140749.73531303968</v>
      </c>
      <c r="U695" s="5">
        <v>140596.76709995064</v>
      </c>
      <c r="V695" s="5">
        <v>140414.47632321782</v>
      </c>
      <c r="W695" s="5">
        <v>140202.98147015448</v>
      </c>
      <c r="X695" s="5">
        <v>139964.10774724896</v>
      </c>
      <c r="Y695" s="5">
        <v>139698.76133271324</v>
      </c>
      <c r="Z695" s="5">
        <v>139403.59858924715</v>
      </c>
      <c r="AA695" s="5">
        <v>139079.94070794588</v>
      </c>
      <c r="AB695" s="5">
        <v>138732.22560766546</v>
      </c>
      <c r="AC695" s="5">
        <v>138358.6580256795</v>
      </c>
      <c r="AD695" s="5">
        <v>137958.61850122985</v>
      </c>
      <c r="AE695" s="5">
        <v>137532.01305904481</v>
      </c>
      <c r="AF695" s="5">
        <v>137080.83341564098</v>
      </c>
      <c r="AG695" s="6"/>
    </row>
    <row r="696" spans="1:33">
      <c r="A696" t="str">
        <f t="shared" si="11"/>
        <v>LOWW06000012Births</v>
      </c>
      <c r="B696" t="str">
        <f>VLOOKUP(D696, Lookups!B:D,3,FALSE)</f>
        <v>W06000012</v>
      </c>
      <c r="C696" s="3" t="s">
        <v>173</v>
      </c>
      <c r="D696" s="3" t="s">
        <v>52</v>
      </c>
      <c r="E696" s="3" t="s">
        <v>34</v>
      </c>
      <c r="F696" s="4" t="s">
        <v>32</v>
      </c>
      <c r="G696" s="5">
        <v>766.83047902998544</v>
      </c>
      <c r="H696" s="5">
        <v>745.2024902849264</v>
      </c>
      <c r="I696" s="5">
        <v>731.89773715751289</v>
      </c>
      <c r="J696" s="5">
        <v>719.5189332784762</v>
      </c>
      <c r="K696" s="5">
        <v>708.43900159693999</v>
      </c>
      <c r="L696" s="5">
        <v>697.89003761105891</v>
      </c>
      <c r="M696" s="5">
        <v>687.74967291586086</v>
      </c>
      <c r="N696" s="5">
        <v>678.61445584067155</v>
      </c>
      <c r="O696" s="5">
        <v>670.37240957884944</v>
      </c>
      <c r="P696" s="5">
        <v>662.93493838352902</v>
      </c>
      <c r="Q696" s="5">
        <v>656.90586953151615</v>
      </c>
      <c r="R696" s="5">
        <v>652.09894401259862</v>
      </c>
      <c r="S696" s="5">
        <v>647.27770332562727</v>
      </c>
      <c r="T696" s="5">
        <v>642.35651899338336</v>
      </c>
      <c r="U696" s="5">
        <v>638.00278116665868</v>
      </c>
      <c r="V696" s="5">
        <v>634.26946054781638</v>
      </c>
      <c r="W696" s="5">
        <v>631.62312477937269</v>
      </c>
      <c r="X696" s="5">
        <v>629.9268404875744</v>
      </c>
      <c r="Y696" s="5">
        <v>628.81422574923818</v>
      </c>
      <c r="Z696" s="5">
        <v>628.1040036066986</v>
      </c>
      <c r="AA696" s="5">
        <v>627.91940437980816</v>
      </c>
      <c r="AB696" s="5">
        <v>627.98295873392021</v>
      </c>
      <c r="AC696" s="5">
        <v>628.15136990860697</v>
      </c>
      <c r="AD696" s="5">
        <v>628.1833884880524</v>
      </c>
      <c r="AE696" s="5">
        <v>626.91933878558973</v>
      </c>
      <c r="AF696" s="5"/>
      <c r="AG696" s="6"/>
    </row>
    <row r="697" spans="1:33">
      <c r="A697" t="str">
        <f t="shared" si="11"/>
        <v>LOWW06000012Births</v>
      </c>
      <c r="B697" t="str">
        <f>VLOOKUP(D697, Lookups!B:D,3,FALSE)</f>
        <v>W06000012</v>
      </c>
      <c r="C697" s="3" t="s">
        <v>173</v>
      </c>
      <c r="D697" s="3" t="s">
        <v>52</v>
      </c>
      <c r="E697" s="3" t="s">
        <v>34</v>
      </c>
      <c r="F697" s="4" t="s">
        <v>33</v>
      </c>
      <c r="G697" s="5">
        <v>730.31477592829503</v>
      </c>
      <c r="H697" s="5">
        <v>709.71669045038357</v>
      </c>
      <c r="I697" s="5">
        <v>697.04549640588039</v>
      </c>
      <c r="J697" s="5">
        <v>685.25615882945181</v>
      </c>
      <c r="K697" s="5">
        <v>674.70384245108107</v>
      </c>
      <c r="L697" s="5">
        <v>664.65720961592069</v>
      </c>
      <c r="M697" s="5">
        <v>654.99971898047738</v>
      </c>
      <c r="N697" s="5">
        <v>646.29951183722108</v>
      </c>
      <c r="O697" s="5">
        <v>638.44994360343424</v>
      </c>
      <c r="P697" s="5">
        <v>631.36663737341269</v>
      </c>
      <c r="Q697" s="5">
        <v>625.62466677088287</v>
      </c>
      <c r="R697" s="5">
        <v>621.04664225405213</v>
      </c>
      <c r="S697" s="5">
        <v>616.45498424320226</v>
      </c>
      <c r="T697" s="5">
        <v>611.76814180385259</v>
      </c>
      <c r="U697" s="5">
        <v>607.62172463301067</v>
      </c>
      <c r="V697" s="5">
        <v>604.06618102098923</v>
      </c>
      <c r="W697" s="5">
        <v>601.54586112420236</v>
      </c>
      <c r="X697" s="5">
        <v>599.93035219967123</v>
      </c>
      <c r="Y697" s="5">
        <v>598.87071906621736</v>
      </c>
      <c r="Z697" s="5">
        <v>598.19431699421796</v>
      </c>
      <c r="AA697" s="5">
        <v>598.01850819851961</v>
      </c>
      <c r="AB697" s="5">
        <v>598.07903615763439</v>
      </c>
      <c r="AC697" s="5">
        <v>598.23942776004014</v>
      </c>
      <c r="AD697" s="5">
        <v>598.26992164664568</v>
      </c>
      <c r="AE697" s="5">
        <v>597.06606473111981</v>
      </c>
      <c r="AF697" s="5"/>
      <c r="AG697" s="6"/>
    </row>
    <row r="698" spans="1:33">
      <c r="A698" t="str">
        <f t="shared" si="11"/>
        <v>LOWW06000012Deaths</v>
      </c>
      <c r="B698" t="str">
        <f>VLOOKUP(D698, Lookups!B:D,3,FALSE)</f>
        <v>W06000012</v>
      </c>
      <c r="C698" s="3" t="s">
        <v>173</v>
      </c>
      <c r="D698" s="3" t="s">
        <v>52</v>
      </c>
      <c r="E698" s="3" t="s">
        <v>35</v>
      </c>
      <c r="F698" s="4" t="s">
        <v>31</v>
      </c>
      <c r="G698" s="5">
        <v>1500.9969973447585</v>
      </c>
      <c r="H698" s="5">
        <v>1525.7665012788068</v>
      </c>
      <c r="I698" s="5">
        <v>1516.4832414385517</v>
      </c>
      <c r="J698" s="5">
        <v>1514.5775035661729</v>
      </c>
      <c r="K698" s="5">
        <v>1513.237692702402</v>
      </c>
      <c r="L698" s="5">
        <v>1513.1166452072432</v>
      </c>
      <c r="M698" s="5">
        <v>1515.6854037498424</v>
      </c>
      <c r="N698" s="5">
        <v>1519.5340133848238</v>
      </c>
      <c r="O698" s="5">
        <v>1527.5238571618297</v>
      </c>
      <c r="P698" s="5">
        <v>1536.1980102145319</v>
      </c>
      <c r="Q698" s="5">
        <v>1547.7490178853598</v>
      </c>
      <c r="R698" s="5">
        <v>1562.9062006402573</v>
      </c>
      <c r="S698" s="5">
        <v>1580.1690936769455</v>
      </c>
      <c r="T698" s="5">
        <v>1600.3244538864117</v>
      </c>
      <c r="U698" s="5">
        <v>1621.1468625324178</v>
      </c>
      <c r="V698" s="5">
        <v>1643.0620746321408</v>
      </c>
      <c r="W698" s="5">
        <v>1665.2742888089888</v>
      </c>
      <c r="X698" s="5">
        <v>1688.4351872230579</v>
      </c>
      <c r="Y698" s="5">
        <v>1716.0792682814867</v>
      </c>
      <c r="Z698" s="5">
        <v>1743.1877819023264</v>
      </c>
      <c r="AA698" s="5">
        <v>1766.8845928586097</v>
      </c>
      <c r="AB698" s="5">
        <v>1792.8611568775209</v>
      </c>
      <c r="AC698" s="5">
        <v>1819.661902118462</v>
      </c>
      <c r="AD698" s="5">
        <v>1846.2903323196088</v>
      </c>
      <c r="AE698" s="5">
        <v>1868.3966269205528</v>
      </c>
      <c r="AF698" s="5"/>
      <c r="AG698" s="6"/>
    </row>
    <row r="699" spans="1:33">
      <c r="A699" t="str">
        <f t="shared" si="11"/>
        <v>LOWW06000012Mig_InternalIN</v>
      </c>
      <c r="B699" t="str">
        <f>VLOOKUP(D699, Lookups!B:D,3,FALSE)</f>
        <v>W06000012</v>
      </c>
      <c r="C699" s="3" t="s">
        <v>173</v>
      </c>
      <c r="D699" s="3" t="s">
        <v>52</v>
      </c>
      <c r="E699" s="3" t="s">
        <v>36</v>
      </c>
      <c r="F699" s="4" t="s">
        <v>31</v>
      </c>
      <c r="G699" s="5">
        <v>4035.6104399999999</v>
      </c>
      <c r="H699" s="5">
        <v>4035.610439999999</v>
      </c>
      <c r="I699" s="5">
        <v>4035.6104399999981</v>
      </c>
      <c r="J699" s="5">
        <v>4035.6104400000013</v>
      </c>
      <c r="K699" s="5">
        <v>4035.610439999999</v>
      </c>
      <c r="L699" s="5">
        <v>4035.6104399999986</v>
      </c>
      <c r="M699" s="5">
        <v>4035.6104400000017</v>
      </c>
      <c r="N699" s="5">
        <v>4035.6104399999986</v>
      </c>
      <c r="O699" s="5">
        <v>4035.6104399999995</v>
      </c>
      <c r="P699" s="5">
        <v>4035.6104399999995</v>
      </c>
      <c r="Q699" s="5">
        <v>4035.610439999999</v>
      </c>
      <c r="R699" s="5">
        <v>4035.6104399999977</v>
      </c>
      <c r="S699" s="5">
        <v>4035.6104400000008</v>
      </c>
      <c r="T699" s="5">
        <v>4035.6104399999999</v>
      </c>
      <c r="U699" s="5">
        <v>4035.6104399999995</v>
      </c>
      <c r="V699" s="5">
        <v>4035.6104399999995</v>
      </c>
      <c r="W699" s="5">
        <v>4035.6104400000004</v>
      </c>
      <c r="X699" s="5">
        <v>4035.6104400000008</v>
      </c>
      <c r="Y699" s="5">
        <v>4035.6104399999995</v>
      </c>
      <c r="Z699" s="5">
        <v>4035.610439999999</v>
      </c>
      <c r="AA699" s="5">
        <v>4035.6104399999977</v>
      </c>
      <c r="AB699" s="5">
        <v>4035.6104400000008</v>
      </c>
      <c r="AC699" s="5">
        <v>4035.6104399999977</v>
      </c>
      <c r="AD699" s="5">
        <v>4035.6104399999995</v>
      </c>
      <c r="AE699" s="5">
        <v>4035.6104399999986</v>
      </c>
      <c r="AF699" s="5"/>
      <c r="AG699" s="6"/>
    </row>
    <row r="700" spans="1:33">
      <c r="A700" t="str">
        <f t="shared" si="11"/>
        <v>LOWW06000012Mig_InternalOut</v>
      </c>
      <c r="B700" t="str">
        <f>VLOOKUP(D700, Lookups!B:D,3,FALSE)</f>
        <v>W06000012</v>
      </c>
      <c r="C700" s="3" t="s">
        <v>173</v>
      </c>
      <c r="D700" s="3" t="s">
        <v>52</v>
      </c>
      <c r="E700" s="3" t="s">
        <v>37</v>
      </c>
      <c r="F700" s="4" t="s">
        <v>31</v>
      </c>
      <c r="G700" s="5">
        <v>3874.3788599999984</v>
      </c>
      <c r="H700" s="5">
        <v>3874.378859999998</v>
      </c>
      <c r="I700" s="5">
        <v>3874.3788600000007</v>
      </c>
      <c r="J700" s="5">
        <v>3874.3788599999998</v>
      </c>
      <c r="K700" s="5">
        <v>3874.3788599999989</v>
      </c>
      <c r="L700" s="5">
        <v>3874.378860000003</v>
      </c>
      <c r="M700" s="5">
        <v>3874.3788600000007</v>
      </c>
      <c r="N700" s="5">
        <v>3874.3788599999975</v>
      </c>
      <c r="O700" s="5">
        <v>3874.3788599999971</v>
      </c>
      <c r="P700" s="5">
        <v>3874.3788600000012</v>
      </c>
      <c r="Q700" s="5">
        <v>3874.3788599999998</v>
      </c>
      <c r="R700" s="5">
        <v>3874.3788599999984</v>
      </c>
      <c r="S700" s="5">
        <v>3874.3788600000016</v>
      </c>
      <c r="T700" s="5">
        <v>3874.378859999998</v>
      </c>
      <c r="U700" s="5">
        <v>3874.3788599999993</v>
      </c>
      <c r="V700" s="5">
        <v>3874.3788600000003</v>
      </c>
      <c r="W700" s="5">
        <v>3874.3788600000012</v>
      </c>
      <c r="X700" s="5">
        <v>3874.3788600000003</v>
      </c>
      <c r="Y700" s="5">
        <v>3874.3788600000012</v>
      </c>
      <c r="Z700" s="5">
        <v>3874.3788600000003</v>
      </c>
      <c r="AA700" s="5">
        <v>3874.3788599999998</v>
      </c>
      <c r="AB700" s="5">
        <v>3874.3788600000012</v>
      </c>
      <c r="AC700" s="5">
        <v>3874.3788599999984</v>
      </c>
      <c r="AD700" s="5">
        <v>3874.3788599999971</v>
      </c>
      <c r="AE700" s="5">
        <v>3874.3788600000007</v>
      </c>
      <c r="AF700" s="5"/>
      <c r="AG700" s="6"/>
    </row>
    <row r="701" spans="1:33">
      <c r="A701" t="str">
        <f t="shared" si="11"/>
        <v>LOWW06000012Mig_OverseasIn</v>
      </c>
      <c r="B701" t="str">
        <f>VLOOKUP(D701, Lookups!B:D,3,FALSE)</f>
        <v>W06000012</v>
      </c>
      <c r="C701" s="3" t="s">
        <v>173</v>
      </c>
      <c r="D701" s="3" t="s">
        <v>52</v>
      </c>
      <c r="E701" s="3" t="s">
        <v>38</v>
      </c>
      <c r="F701" s="4" t="s">
        <v>31</v>
      </c>
      <c r="G701" s="5">
        <v>159.19999999999999</v>
      </c>
      <c r="H701" s="5">
        <v>159.19999999999999</v>
      </c>
      <c r="I701" s="5">
        <v>159.19999999999999</v>
      </c>
      <c r="J701" s="5">
        <v>159.19999999999999</v>
      </c>
      <c r="K701" s="5">
        <v>159.19999999999999</v>
      </c>
      <c r="L701" s="5">
        <v>159.19999999999999</v>
      </c>
      <c r="M701" s="5">
        <v>159.19999999999999</v>
      </c>
      <c r="N701" s="5">
        <v>159.19999999999999</v>
      </c>
      <c r="O701" s="5">
        <v>159.19999999999999</v>
      </c>
      <c r="P701" s="5">
        <v>159.19999999999999</v>
      </c>
      <c r="Q701" s="5">
        <v>159.19999999999999</v>
      </c>
      <c r="R701" s="5">
        <v>159.19999999999999</v>
      </c>
      <c r="S701" s="5">
        <v>159.19999999999999</v>
      </c>
      <c r="T701" s="5">
        <v>159.19999999999999</v>
      </c>
      <c r="U701" s="5">
        <v>159.19999999999999</v>
      </c>
      <c r="V701" s="5">
        <v>159.19999999999999</v>
      </c>
      <c r="W701" s="5">
        <v>159.19999999999999</v>
      </c>
      <c r="X701" s="5">
        <v>159.19999999999999</v>
      </c>
      <c r="Y701" s="5">
        <v>159.19999999999999</v>
      </c>
      <c r="Z701" s="5">
        <v>159.19999999999999</v>
      </c>
      <c r="AA701" s="5">
        <v>159.19999999999999</v>
      </c>
      <c r="AB701" s="5">
        <v>159.19999999999999</v>
      </c>
      <c r="AC701" s="5">
        <v>159.19999999999999</v>
      </c>
      <c r="AD701" s="5">
        <v>159.19999999999999</v>
      </c>
      <c r="AE701" s="5">
        <v>159.19999999999999</v>
      </c>
      <c r="AF701" s="5"/>
      <c r="AG701" s="6"/>
    </row>
    <row r="702" spans="1:33">
      <c r="A702" t="str">
        <f t="shared" si="11"/>
        <v>LOWW06000012Mig_OverseasOut</v>
      </c>
      <c r="B702" t="str">
        <f>VLOOKUP(D702, Lookups!B:D,3,FALSE)</f>
        <v>W06000012</v>
      </c>
      <c r="C702" s="3" t="s">
        <v>173</v>
      </c>
      <c r="D702" s="3" t="s">
        <v>52</v>
      </c>
      <c r="E702" s="3" t="s">
        <v>39</v>
      </c>
      <c r="F702" s="4" t="s">
        <v>31</v>
      </c>
      <c r="G702" s="5">
        <v>127.20000000000003</v>
      </c>
      <c r="H702" s="5">
        <v>127.20000000000002</v>
      </c>
      <c r="I702" s="5">
        <v>127.20000000000005</v>
      </c>
      <c r="J702" s="5">
        <v>127.20000000000002</v>
      </c>
      <c r="K702" s="5">
        <v>127.19999999999997</v>
      </c>
      <c r="L702" s="5">
        <v>127.19999999999997</v>
      </c>
      <c r="M702" s="5">
        <v>127.2</v>
      </c>
      <c r="N702" s="5">
        <v>127.19999999999996</v>
      </c>
      <c r="O702" s="5">
        <v>127.20000000000006</v>
      </c>
      <c r="P702" s="5">
        <v>127.19999999999995</v>
      </c>
      <c r="Q702" s="5">
        <v>127.19999999999993</v>
      </c>
      <c r="R702" s="5">
        <v>127.2</v>
      </c>
      <c r="S702" s="5">
        <v>127.20000000000002</v>
      </c>
      <c r="T702" s="5">
        <v>127.2</v>
      </c>
      <c r="U702" s="5">
        <v>127.19999999999995</v>
      </c>
      <c r="V702" s="5">
        <v>127.19999999999999</v>
      </c>
      <c r="W702" s="5">
        <v>127.20000000000003</v>
      </c>
      <c r="X702" s="5">
        <v>127.19999999999997</v>
      </c>
      <c r="Y702" s="5">
        <v>127.2</v>
      </c>
      <c r="Z702" s="5">
        <v>127.2</v>
      </c>
      <c r="AA702" s="5">
        <v>127.20000000000003</v>
      </c>
      <c r="AB702" s="5">
        <v>127.19999999999997</v>
      </c>
      <c r="AC702" s="5">
        <v>127.20000000000002</v>
      </c>
      <c r="AD702" s="5">
        <v>127.20000000000005</v>
      </c>
      <c r="AE702" s="5">
        <v>127.19999999999999</v>
      </c>
      <c r="AF702" s="5"/>
      <c r="AG702" s="6"/>
    </row>
    <row r="703" spans="1:33">
      <c r="A703" t="str">
        <f t="shared" si="11"/>
        <v>LOWW06000012Constraint</v>
      </c>
      <c r="B703" t="str">
        <f>VLOOKUP(D703, Lookups!B:D,3,FALSE)</f>
        <v>W06000012</v>
      </c>
      <c r="C703" s="3" t="s">
        <v>173</v>
      </c>
      <c r="D703" s="3" t="s">
        <v>52</v>
      </c>
      <c r="E703" s="3" t="s">
        <v>40</v>
      </c>
      <c r="F703" s="4" t="s">
        <v>31</v>
      </c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6"/>
    </row>
    <row r="704" spans="1:33">
      <c r="A704" t="str">
        <f t="shared" si="11"/>
        <v>LOWW06000013StartPop</v>
      </c>
      <c r="B704" t="str">
        <f>VLOOKUP(D704, Lookups!B:D,3,FALSE)</f>
        <v>W06000013</v>
      </c>
      <c r="C704" s="3" t="s">
        <v>173</v>
      </c>
      <c r="D704" s="3" t="s">
        <v>53</v>
      </c>
      <c r="E704" s="3" t="s">
        <v>30</v>
      </c>
      <c r="F704" s="4" t="s">
        <v>31</v>
      </c>
      <c r="G704" s="5">
        <v>141214</v>
      </c>
      <c r="H704" s="5">
        <v>141622.42249319822</v>
      </c>
      <c r="I704" s="5">
        <v>141959.39483442981</v>
      </c>
      <c r="J704" s="5">
        <v>142271.5176917066</v>
      </c>
      <c r="K704" s="5">
        <v>142563.34460528754</v>
      </c>
      <c r="L704" s="5">
        <v>142832.68004842094</v>
      </c>
      <c r="M704" s="5">
        <v>143079.88405347549</v>
      </c>
      <c r="N704" s="5">
        <v>143302.43399275473</v>
      </c>
      <c r="O704" s="5">
        <v>143496.31386292679</v>
      </c>
      <c r="P704" s="5">
        <v>143664.34758545383</v>
      </c>
      <c r="Q704" s="5">
        <v>143803.74737631207</v>
      </c>
      <c r="R704" s="5">
        <v>143912.4166303199</v>
      </c>
      <c r="S704" s="5">
        <v>143994.11963296213</v>
      </c>
      <c r="T704" s="5">
        <v>144045.4850139342</v>
      </c>
      <c r="U704" s="5">
        <v>144064.91592930575</v>
      </c>
      <c r="V704" s="5">
        <v>144052.55713692092</v>
      </c>
      <c r="W704" s="5">
        <v>144012.23933807711</v>
      </c>
      <c r="X704" s="5">
        <v>143945.43197821369</v>
      </c>
      <c r="Y704" s="5">
        <v>143852.10900335773</v>
      </c>
      <c r="Z704" s="5">
        <v>143730.81882692827</v>
      </c>
      <c r="AA704" s="5">
        <v>143581.02834339577</v>
      </c>
      <c r="AB704" s="5">
        <v>143400.69780093327</v>
      </c>
      <c r="AC704" s="5">
        <v>143196.8865009789</v>
      </c>
      <c r="AD704" s="5">
        <v>142967.2129728345</v>
      </c>
      <c r="AE704" s="5">
        <v>142710.18128905399</v>
      </c>
      <c r="AF704" s="5">
        <v>142428.45123564242</v>
      </c>
      <c r="AG704" s="6"/>
    </row>
    <row r="705" spans="1:33">
      <c r="A705" t="str">
        <f t="shared" si="11"/>
        <v>LOWW06000013Births</v>
      </c>
      <c r="B705" t="str">
        <f>VLOOKUP(D705, Lookups!B:D,3,FALSE)</f>
        <v>W06000013</v>
      </c>
      <c r="C705" s="3" t="s">
        <v>173</v>
      </c>
      <c r="D705" s="3" t="s">
        <v>53</v>
      </c>
      <c r="E705" s="3" t="s">
        <v>34</v>
      </c>
      <c r="F705" s="4" t="s">
        <v>32</v>
      </c>
      <c r="G705" s="5">
        <v>781.13959762187778</v>
      </c>
      <c r="H705" s="5">
        <v>758.92074830469869</v>
      </c>
      <c r="I705" s="5">
        <v>746.2418851111787</v>
      </c>
      <c r="J705" s="5">
        <v>735.77669756744604</v>
      </c>
      <c r="K705" s="5">
        <v>726.46485869468324</v>
      </c>
      <c r="L705" s="5">
        <v>717.95027467977775</v>
      </c>
      <c r="M705" s="5">
        <v>710.05218000043783</v>
      </c>
      <c r="N705" s="5">
        <v>702.59642401844485</v>
      </c>
      <c r="O705" s="5">
        <v>695.82364751870477</v>
      </c>
      <c r="P705" s="5">
        <v>689.27494539501299</v>
      </c>
      <c r="Q705" s="5">
        <v>683.19164680623999</v>
      </c>
      <c r="R705" s="5">
        <v>678.69135813180492</v>
      </c>
      <c r="S705" s="5">
        <v>674.96405573921243</v>
      </c>
      <c r="T705" s="5">
        <v>671.02910629721657</v>
      </c>
      <c r="U705" s="5">
        <v>668.07143656453479</v>
      </c>
      <c r="V705" s="5">
        <v>666.34976702663414</v>
      </c>
      <c r="W705" s="5">
        <v>665.82742978184706</v>
      </c>
      <c r="X705" s="5">
        <v>666.45887208207114</v>
      </c>
      <c r="Y705" s="5">
        <v>667.57948986529027</v>
      </c>
      <c r="Z705" s="5">
        <v>668.40298398025084</v>
      </c>
      <c r="AA705" s="5">
        <v>669.04529279478822</v>
      </c>
      <c r="AB705" s="5">
        <v>669.99196954247395</v>
      </c>
      <c r="AC705" s="5">
        <v>671.35102141997572</v>
      </c>
      <c r="AD705" s="5">
        <v>672.56344207673146</v>
      </c>
      <c r="AE705" s="5">
        <v>672.39516228494472</v>
      </c>
      <c r="AF705" s="5"/>
      <c r="AG705" s="6"/>
    </row>
    <row r="706" spans="1:33">
      <c r="A706" t="str">
        <f t="shared" si="11"/>
        <v>LOWW06000013Births</v>
      </c>
      <c r="B706" t="str">
        <f>VLOOKUP(D706, Lookups!B:D,3,FALSE)</f>
        <v>W06000013</v>
      </c>
      <c r="C706" s="3" t="s">
        <v>173</v>
      </c>
      <c r="D706" s="3" t="s">
        <v>53</v>
      </c>
      <c r="E706" s="3" t="s">
        <v>34</v>
      </c>
      <c r="F706" s="4" t="s">
        <v>33</v>
      </c>
      <c r="G706" s="5">
        <v>743.94250855492237</v>
      </c>
      <c r="H706" s="5">
        <v>722.78169869641692</v>
      </c>
      <c r="I706" s="5">
        <v>710.70659033098786</v>
      </c>
      <c r="J706" s="5">
        <v>700.73974458730186</v>
      </c>
      <c r="K706" s="5">
        <v>691.87132620043144</v>
      </c>
      <c r="L706" s="5">
        <v>683.76219818972129</v>
      </c>
      <c r="M706" s="5">
        <v>676.24020290687986</v>
      </c>
      <c r="N706" s="5">
        <v>669.13948259350229</v>
      </c>
      <c r="O706" s="5">
        <v>662.68921896016718</v>
      </c>
      <c r="P706" s="5">
        <v>656.45235950443066</v>
      </c>
      <c r="Q706" s="5">
        <v>650.65874153115374</v>
      </c>
      <c r="R706" s="5">
        <v>646.37275211790006</v>
      </c>
      <c r="S706" s="5">
        <v>642.82294015019318</v>
      </c>
      <c r="T706" s="5">
        <v>639.07536907861083</v>
      </c>
      <c r="U706" s="5">
        <v>636.25854063065219</v>
      </c>
      <c r="V706" s="5">
        <v>634.61885528013636</v>
      </c>
      <c r="W706" s="5">
        <v>634.12139121432574</v>
      </c>
      <c r="X706" s="5">
        <v>634.72276486157989</v>
      </c>
      <c r="Y706" s="5">
        <v>635.79001994289615</v>
      </c>
      <c r="Z706" s="5">
        <v>636.57430008888946</v>
      </c>
      <c r="AA706" s="5">
        <v>637.18602279787581</v>
      </c>
      <c r="AB706" s="5">
        <v>638.08761974240156</v>
      </c>
      <c r="AC706" s="5">
        <v>639.38195492408113</v>
      </c>
      <c r="AD706" s="5">
        <v>640.53664131759717</v>
      </c>
      <c r="AE706" s="5">
        <v>640.37637484176878</v>
      </c>
      <c r="AF706" s="5"/>
      <c r="AG706" s="6"/>
    </row>
    <row r="707" spans="1:33">
      <c r="A707" t="str">
        <f t="shared" si="11"/>
        <v>LOWW06000013Deaths</v>
      </c>
      <c r="B707" t="str">
        <f>VLOOKUP(D707, Lookups!B:D,3,FALSE)</f>
        <v>W06000013</v>
      </c>
      <c r="C707" s="3" t="s">
        <v>173</v>
      </c>
      <c r="D707" s="3" t="s">
        <v>53</v>
      </c>
      <c r="E707" s="3" t="s">
        <v>35</v>
      </c>
      <c r="F707" s="4" t="s">
        <v>31</v>
      </c>
      <c r="G707" s="5">
        <v>1480.1338529785762</v>
      </c>
      <c r="H707" s="5">
        <v>1508.2043457696113</v>
      </c>
      <c r="I707" s="5">
        <v>1508.2998581652453</v>
      </c>
      <c r="J707" s="5">
        <v>1508.1637685739524</v>
      </c>
      <c r="K707" s="5">
        <v>1512.4749817615739</v>
      </c>
      <c r="L707" s="5">
        <v>1517.9827078150238</v>
      </c>
      <c r="M707" s="5">
        <v>1527.2166836280635</v>
      </c>
      <c r="N707" s="5">
        <v>1541.3302764399473</v>
      </c>
      <c r="O707" s="5">
        <v>1553.9533839517296</v>
      </c>
      <c r="P707" s="5">
        <v>1569.8017540411395</v>
      </c>
      <c r="Q707" s="5">
        <v>1588.6553743296258</v>
      </c>
      <c r="R707" s="5">
        <v>1606.8353476075329</v>
      </c>
      <c r="S707" s="5">
        <v>1629.895854917304</v>
      </c>
      <c r="T707" s="5">
        <v>1654.1478000043139</v>
      </c>
      <c r="U707" s="5">
        <v>1680.1630095799969</v>
      </c>
      <c r="V707" s="5">
        <v>1704.7606611505762</v>
      </c>
      <c r="W707" s="5">
        <v>1730.2304208596802</v>
      </c>
      <c r="X707" s="5">
        <v>1757.9788517994759</v>
      </c>
      <c r="Y707" s="5">
        <v>1788.1339262376509</v>
      </c>
      <c r="Z707" s="5">
        <v>1818.2420076016788</v>
      </c>
      <c r="AA707" s="5">
        <v>1850.036098055182</v>
      </c>
      <c r="AB707" s="5">
        <v>1875.3651292392019</v>
      </c>
      <c r="AC707" s="5">
        <v>1903.8807444884783</v>
      </c>
      <c r="AD707" s="5">
        <v>1933.6060071748504</v>
      </c>
      <c r="AE707" s="5">
        <v>1957.9758305382738</v>
      </c>
      <c r="AF707" s="5"/>
      <c r="AG707" s="6"/>
    </row>
    <row r="708" spans="1:33">
      <c r="A708" t="str">
        <f t="shared" si="11"/>
        <v>LOWW06000013Mig_InternalIN</v>
      </c>
      <c r="B708" t="str">
        <f>VLOOKUP(D708, Lookups!B:D,3,FALSE)</f>
        <v>W06000013</v>
      </c>
      <c r="C708" s="3" t="s">
        <v>173</v>
      </c>
      <c r="D708" s="3" t="s">
        <v>53</v>
      </c>
      <c r="E708" s="3" t="s">
        <v>36</v>
      </c>
      <c r="F708" s="4" t="s">
        <v>31</v>
      </c>
      <c r="G708" s="5">
        <v>3956.0977600000006</v>
      </c>
      <c r="H708" s="5">
        <v>3956.0977600000006</v>
      </c>
      <c r="I708" s="5">
        <v>3956.0977599999983</v>
      </c>
      <c r="J708" s="5">
        <v>3956.0977599999997</v>
      </c>
      <c r="K708" s="5">
        <v>3956.0977599999992</v>
      </c>
      <c r="L708" s="5">
        <v>3956.0977600000019</v>
      </c>
      <c r="M708" s="5">
        <v>3956.0977599999992</v>
      </c>
      <c r="N708" s="5">
        <v>3956.0977600000015</v>
      </c>
      <c r="O708" s="5">
        <v>3956.0977600000001</v>
      </c>
      <c r="P708" s="5">
        <v>3956.0977600000006</v>
      </c>
      <c r="Q708" s="5">
        <v>3956.0977599999978</v>
      </c>
      <c r="R708" s="5">
        <v>3956.0977599999978</v>
      </c>
      <c r="S708" s="5">
        <v>3956.0977599999997</v>
      </c>
      <c r="T708" s="5">
        <v>3956.0977600000006</v>
      </c>
      <c r="U708" s="5">
        <v>3956.0977599999997</v>
      </c>
      <c r="V708" s="5">
        <v>3956.097760000001</v>
      </c>
      <c r="W708" s="5">
        <v>3956.097760000001</v>
      </c>
      <c r="X708" s="5">
        <v>3956.0977599999992</v>
      </c>
      <c r="Y708" s="5">
        <v>3956.097760000001</v>
      </c>
      <c r="Z708" s="5">
        <v>3956.0977600000006</v>
      </c>
      <c r="AA708" s="5">
        <v>3956.097760000001</v>
      </c>
      <c r="AB708" s="5">
        <v>3956.0977599999983</v>
      </c>
      <c r="AC708" s="5">
        <v>3956.0977600000001</v>
      </c>
      <c r="AD708" s="5">
        <v>3956.0977599999983</v>
      </c>
      <c r="AE708" s="5">
        <v>3956.0977599999974</v>
      </c>
      <c r="AF708" s="5"/>
      <c r="AG708" s="6"/>
    </row>
    <row r="709" spans="1:33">
      <c r="A709" t="str">
        <f t="shared" si="11"/>
        <v>LOWW06000013Mig_InternalOut</v>
      </c>
      <c r="B709" t="str">
        <f>VLOOKUP(D709, Lookups!B:D,3,FALSE)</f>
        <v>W06000013</v>
      </c>
      <c r="C709" s="3" t="s">
        <v>173</v>
      </c>
      <c r="D709" s="3" t="s">
        <v>53</v>
      </c>
      <c r="E709" s="3" t="s">
        <v>37</v>
      </c>
      <c r="F709" s="4" t="s">
        <v>31</v>
      </c>
      <c r="G709" s="5">
        <v>3605.623520000001</v>
      </c>
      <c r="H709" s="5">
        <v>3605.6235200000001</v>
      </c>
      <c r="I709" s="5">
        <v>3605.6235200000001</v>
      </c>
      <c r="J709" s="5">
        <v>3605.6235200000019</v>
      </c>
      <c r="K709" s="5">
        <v>3605.6235200000001</v>
      </c>
      <c r="L709" s="5">
        <v>3605.6235199999996</v>
      </c>
      <c r="M709" s="5">
        <v>3605.6235200000015</v>
      </c>
      <c r="N709" s="5">
        <v>3605.6235199999996</v>
      </c>
      <c r="O709" s="5">
        <v>3605.623520000001</v>
      </c>
      <c r="P709" s="5">
        <v>3605.6235200000006</v>
      </c>
      <c r="Q709" s="5">
        <v>3605.6235199999996</v>
      </c>
      <c r="R709" s="5">
        <v>3605.6235199999992</v>
      </c>
      <c r="S709" s="5">
        <v>3605.6235200000001</v>
      </c>
      <c r="T709" s="5">
        <v>3605.6235200000015</v>
      </c>
      <c r="U709" s="5">
        <v>3605.6235200000019</v>
      </c>
      <c r="V709" s="5">
        <v>3605.6235199999987</v>
      </c>
      <c r="W709" s="5">
        <v>3605.6235199999974</v>
      </c>
      <c r="X709" s="5">
        <v>3605.6235200000015</v>
      </c>
      <c r="Y709" s="5">
        <v>3605.6235199999978</v>
      </c>
      <c r="Z709" s="5">
        <v>3605.623520000001</v>
      </c>
      <c r="AA709" s="5">
        <v>3605.6235200000019</v>
      </c>
      <c r="AB709" s="5">
        <v>3605.623520000001</v>
      </c>
      <c r="AC709" s="5">
        <v>3605.6235199999978</v>
      </c>
      <c r="AD709" s="5">
        <v>3605.6235199999992</v>
      </c>
      <c r="AE709" s="5">
        <v>3605.6235199999996</v>
      </c>
      <c r="AF709" s="5"/>
      <c r="AG709" s="6"/>
    </row>
    <row r="710" spans="1:33">
      <c r="A710" t="str">
        <f t="shared" si="11"/>
        <v>LOWW06000013Mig_OverseasIn</v>
      </c>
      <c r="B710" t="str">
        <f>VLOOKUP(D710, Lookups!B:D,3,FALSE)</f>
        <v>W06000013</v>
      </c>
      <c r="C710" s="3" t="s">
        <v>173</v>
      </c>
      <c r="D710" s="3" t="s">
        <v>53</v>
      </c>
      <c r="E710" s="3" t="s">
        <v>38</v>
      </c>
      <c r="F710" s="4" t="s">
        <v>31</v>
      </c>
      <c r="G710" s="5">
        <v>249.79999999999998</v>
      </c>
      <c r="H710" s="5">
        <v>249.79999999999998</v>
      </c>
      <c r="I710" s="5">
        <v>249.79999999999998</v>
      </c>
      <c r="J710" s="5">
        <v>249.79999999999998</v>
      </c>
      <c r="K710" s="5">
        <v>249.79999999999998</v>
      </c>
      <c r="L710" s="5">
        <v>249.79999999999998</v>
      </c>
      <c r="M710" s="5">
        <v>249.79999999999998</v>
      </c>
      <c r="N710" s="5">
        <v>249.79999999999998</v>
      </c>
      <c r="O710" s="5">
        <v>249.79999999999998</v>
      </c>
      <c r="P710" s="5">
        <v>249.79999999999998</v>
      </c>
      <c r="Q710" s="5">
        <v>249.79999999999998</v>
      </c>
      <c r="R710" s="5">
        <v>249.79999999999998</v>
      </c>
      <c r="S710" s="5">
        <v>249.79999999999998</v>
      </c>
      <c r="T710" s="5">
        <v>249.79999999999998</v>
      </c>
      <c r="U710" s="5">
        <v>249.79999999999998</v>
      </c>
      <c r="V710" s="5">
        <v>249.79999999999998</v>
      </c>
      <c r="W710" s="5">
        <v>249.79999999999998</v>
      </c>
      <c r="X710" s="5">
        <v>249.79999999999998</v>
      </c>
      <c r="Y710" s="5">
        <v>249.79999999999998</v>
      </c>
      <c r="Z710" s="5">
        <v>249.79999999999998</v>
      </c>
      <c r="AA710" s="5">
        <v>249.79999999999998</v>
      </c>
      <c r="AB710" s="5">
        <v>249.79999999999998</v>
      </c>
      <c r="AC710" s="5">
        <v>249.79999999999998</v>
      </c>
      <c r="AD710" s="5">
        <v>249.79999999999998</v>
      </c>
      <c r="AE710" s="5">
        <v>249.79999999999998</v>
      </c>
      <c r="AF710" s="5"/>
      <c r="AG710" s="6"/>
    </row>
    <row r="711" spans="1:33">
      <c r="A711" t="str">
        <f t="shared" si="11"/>
        <v>LOWW06000013Mig_OverseasOut</v>
      </c>
      <c r="B711" t="str">
        <f>VLOOKUP(D711, Lookups!B:D,3,FALSE)</f>
        <v>W06000013</v>
      </c>
      <c r="C711" s="3" t="s">
        <v>173</v>
      </c>
      <c r="D711" s="3" t="s">
        <v>53</v>
      </c>
      <c r="E711" s="3" t="s">
        <v>39</v>
      </c>
      <c r="F711" s="4" t="s">
        <v>31</v>
      </c>
      <c r="G711" s="5">
        <v>236.79999999999995</v>
      </c>
      <c r="H711" s="5">
        <v>236.80000000000007</v>
      </c>
      <c r="I711" s="5">
        <v>236.80000000000004</v>
      </c>
      <c r="J711" s="5">
        <v>236.80000000000004</v>
      </c>
      <c r="K711" s="5">
        <v>236.79999999999987</v>
      </c>
      <c r="L711" s="5">
        <v>236.80000000000015</v>
      </c>
      <c r="M711" s="5">
        <v>236.79999999999998</v>
      </c>
      <c r="N711" s="5">
        <v>236.8</v>
      </c>
      <c r="O711" s="5">
        <v>236.79999999999995</v>
      </c>
      <c r="P711" s="5">
        <v>236.80000000000004</v>
      </c>
      <c r="Q711" s="5">
        <v>236.7999999999999</v>
      </c>
      <c r="R711" s="5">
        <v>236.8</v>
      </c>
      <c r="S711" s="5">
        <v>236.80000000000004</v>
      </c>
      <c r="T711" s="5">
        <v>236.79999999999998</v>
      </c>
      <c r="U711" s="5">
        <v>236.79999999999998</v>
      </c>
      <c r="V711" s="5">
        <v>236.79999999999998</v>
      </c>
      <c r="W711" s="5">
        <v>236.80000000000004</v>
      </c>
      <c r="X711" s="5">
        <v>236.8000000000001</v>
      </c>
      <c r="Y711" s="5">
        <v>236.8</v>
      </c>
      <c r="Z711" s="5">
        <v>236.8000000000001</v>
      </c>
      <c r="AA711" s="5">
        <v>236.80000000000007</v>
      </c>
      <c r="AB711" s="5">
        <v>236.8</v>
      </c>
      <c r="AC711" s="5">
        <v>236.80000000000007</v>
      </c>
      <c r="AD711" s="5">
        <v>236.79999999999995</v>
      </c>
      <c r="AE711" s="5">
        <v>236.80000000000007</v>
      </c>
      <c r="AF711" s="5"/>
      <c r="AG711" s="6"/>
    </row>
    <row r="712" spans="1:33">
      <c r="A712" t="str">
        <f t="shared" si="11"/>
        <v>LOWW06000013Constraint</v>
      </c>
      <c r="B712" t="str">
        <f>VLOOKUP(D712, Lookups!B:D,3,FALSE)</f>
        <v>W06000013</v>
      </c>
      <c r="C712" s="3" t="s">
        <v>173</v>
      </c>
      <c r="D712" s="3" t="s">
        <v>53</v>
      </c>
      <c r="E712" s="3" t="s">
        <v>40</v>
      </c>
      <c r="F712" s="4" t="s">
        <v>31</v>
      </c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6"/>
    </row>
    <row r="713" spans="1:33">
      <c r="A713" t="str">
        <f t="shared" si="11"/>
        <v>LOWW06000014StartPop</v>
      </c>
      <c r="B713" t="str">
        <f>VLOOKUP(D713, Lookups!B:D,3,FALSE)</f>
        <v>W06000014</v>
      </c>
      <c r="C713" s="3" t="s">
        <v>173</v>
      </c>
      <c r="D713" s="3" t="s">
        <v>54</v>
      </c>
      <c r="E713" s="3" t="s">
        <v>30</v>
      </c>
      <c r="F713" s="4" t="s">
        <v>31</v>
      </c>
      <c r="G713" s="5">
        <v>127685</v>
      </c>
      <c r="H713" s="5">
        <v>127833.13822326482</v>
      </c>
      <c r="I713" s="5">
        <v>127916.74212629875</v>
      </c>
      <c r="J713" s="5">
        <v>127977.81079504044</v>
      </c>
      <c r="K713" s="5">
        <v>128019.30560823642</v>
      </c>
      <c r="L713" s="5">
        <v>128039.32363984802</v>
      </c>
      <c r="M713" s="5">
        <v>128037.31331555777</v>
      </c>
      <c r="N713" s="5">
        <v>128012.10227464951</v>
      </c>
      <c r="O713" s="5">
        <v>127964.06662166717</v>
      </c>
      <c r="P713" s="5">
        <v>127891.2379890085</v>
      </c>
      <c r="Q713" s="5">
        <v>127795.89925360047</v>
      </c>
      <c r="R713" s="5">
        <v>127681.11751780876</v>
      </c>
      <c r="S713" s="5">
        <v>127543.97929827592</v>
      </c>
      <c r="T713" s="5">
        <v>127381.05613630316</v>
      </c>
      <c r="U713" s="5">
        <v>127189.68406001183</v>
      </c>
      <c r="V713" s="5">
        <v>126969.34925628369</v>
      </c>
      <c r="W713" s="5">
        <v>126721.4255886132</v>
      </c>
      <c r="X713" s="5">
        <v>126443.30303160931</v>
      </c>
      <c r="Y713" s="5">
        <v>126134.58339785703</v>
      </c>
      <c r="Z713" s="5">
        <v>125795.22318466484</v>
      </c>
      <c r="AA713" s="5">
        <v>125424.00918706474</v>
      </c>
      <c r="AB713" s="5">
        <v>125024.46266921193</v>
      </c>
      <c r="AC713" s="5">
        <v>124598.30351199106</v>
      </c>
      <c r="AD713" s="5">
        <v>124144.66512675585</v>
      </c>
      <c r="AE713" s="5">
        <v>123661.22175061326</v>
      </c>
      <c r="AF713" s="5">
        <v>123153.78981174396</v>
      </c>
      <c r="AG713" s="6"/>
    </row>
    <row r="714" spans="1:33">
      <c r="A714" t="str">
        <f t="shared" si="11"/>
        <v>LOWW06000014Births</v>
      </c>
      <c r="B714" t="str">
        <f>VLOOKUP(D714, Lookups!B:D,3,FALSE)</f>
        <v>W06000014</v>
      </c>
      <c r="C714" s="3" t="s">
        <v>173</v>
      </c>
      <c r="D714" s="3" t="s">
        <v>54</v>
      </c>
      <c r="E714" s="3" t="s">
        <v>34</v>
      </c>
      <c r="F714" s="4" t="s">
        <v>32</v>
      </c>
      <c r="G714" s="5">
        <v>669.15071835613605</v>
      </c>
      <c r="H714" s="5">
        <v>647.58825297562066</v>
      </c>
      <c r="I714" s="5">
        <v>634.81403639758696</v>
      </c>
      <c r="J714" s="5">
        <v>624.21697563459679</v>
      </c>
      <c r="K714" s="5">
        <v>614.82730669586385</v>
      </c>
      <c r="L714" s="5">
        <v>605.94372166872654</v>
      </c>
      <c r="M714" s="5">
        <v>597.59561750395369</v>
      </c>
      <c r="N714" s="5">
        <v>590.14439378917973</v>
      </c>
      <c r="O714" s="5">
        <v>583.78988704670269</v>
      </c>
      <c r="P714" s="5">
        <v>578.48018080730026</v>
      </c>
      <c r="Q714" s="5">
        <v>574.50908454885553</v>
      </c>
      <c r="R714" s="5">
        <v>571.45850166100809</v>
      </c>
      <c r="S714" s="5">
        <v>568.55417696614745</v>
      </c>
      <c r="T714" s="5">
        <v>565.57359078496552</v>
      </c>
      <c r="U714" s="5">
        <v>562.46393083103999</v>
      </c>
      <c r="V714" s="5">
        <v>559.24292481683165</v>
      </c>
      <c r="W714" s="5">
        <v>556.5655606861593</v>
      </c>
      <c r="X714" s="5">
        <v>554.25655135455509</v>
      </c>
      <c r="Y714" s="5">
        <v>551.97908327998334</v>
      </c>
      <c r="Z714" s="5">
        <v>549.96922325818593</v>
      </c>
      <c r="AA714" s="5">
        <v>548.35475536124204</v>
      </c>
      <c r="AB714" s="5">
        <v>547.08865011651346</v>
      </c>
      <c r="AC714" s="5">
        <v>546.49334147142372</v>
      </c>
      <c r="AD714" s="5">
        <v>546.21910689114679</v>
      </c>
      <c r="AE714" s="5">
        <v>544.92448016405228</v>
      </c>
      <c r="AF714" s="5"/>
      <c r="AG714" s="6"/>
    </row>
    <row r="715" spans="1:33">
      <c r="A715" t="str">
        <f t="shared" si="11"/>
        <v>LOWW06000014Births</v>
      </c>
      <c r="B715" t="str">
        <f>VLOOKUP(D715, Lookups!B:D,3,FALSE)</f>
        <v>W06000014</v>
      </c>
      <c r="C715" s="3" t="s">
        <v>173</v>
      </c>
      <c r="D715" s="3" t="s">
        <v>54</v>
      </c>
      <c r="E715" s="3" t="s">
        <v>34</v>
      </c>
      <c r="F715" s="4" t="s">
        <v>33</v>
      </c>
      <c r="G715" s="5">
        <v>637.28642809907137</v>
      </c>
      <c r="H715" s="5">
        <v>616.75074582839181</v>
      </c>
      <c r="I715" s="5">
        <v>604.58482471157947</v>
      </c>
      <c r="J715" s="5">
        <v>594.49238541989735</v>
      </c>
      <c r="K715" s="5">
        <v>585.54984315722402</v>
      </c>
      <c r="L715" s="5">
        <v>577.08928559469655</v>
      </c>
      <c r="M715" s="5">
        <v>569.13870982958827</v>
      </c>
      <c r="N715" s="5">
        <v>562.04230596138223</v>
      </c>
      <c r="O715" s="5">
        <v>555.99039449636416</v>
      </c>
      <c r="P715" s="5">
        <v>550.9335311758299</v>
      </c>
      <c r="Q715" s="5">
        <v>547.15153456317012</v>
      </c>
      <c r="R715" s="5">
        <v>544.24621739188728</v>
      </c>
      <c r="S715" s="5">
        <v>541.48019374421835</v>
      </c>
      <c r="T715" s="5">
        <v>538.64154010619586</v>
      </c>
      <c r="U715" s="5">
        <v>535.67995905983867</v>
      </c>
      <c r="V715" s="5">
        <v>532.61233414160915</v>
      </c>
      <c r="W715" s="5">
        <v>530.06246342227644</v>
      </c>
      <c r="X715" s="5">
        <v>527.86340681362412</v>
      </c>
      <c r="Y715" s="5">
        <v>525.69438949878213</v>
      </c>
      <c r="Z715" s="5">
        <v>523.7802370079695</v>
      </c>
      <c r="AA715" s="5">
        <v>522.24264846311735</v>
      </c>
      <c r="AB715" s="5">
        <v>521.03683388819945</v>
      </c>
      <c r="AC715" s="5">
        <v>520.46987324743725</v>
      </c>
      <c r="AD715" s="5">
        <v>520.20869744453989</v>
      </c>
      <c r="AE715" s="5">
        <v>518.97571955181866</v>
      </c>
      <c r="AF715" s="5"/>
      <c r="AG715" s="6"/>
    </row>
    <row r="716" spans="1:33">
      <c r="A716" t="str">
        <f t="shared" si="11"/>
        <v>LOWW06000014Deaths</v>
      </c>
      <c r="B716" t="str">
        <f>VLOOKUP(D716, Lookups!B:D,3,FALSE)</f>
        <v>W06000014</v>
      </c>
      <c r="C716" s="3" t="s">
        <v>173</v>
      </c>
      <c r="D716" s="3" t="s">
        <v>54</v>
      </c>
      <c r="E716" s="3" t="s">
        <v>35</v>
      </c>
      <c r="F716" s="4" t="s">
        <v>31</v>
      </c>
      <c r="G716" s="5">
        <v>1222.3732031904535</v>
      </c>
      <c r="H716" s="5">
        <v>1244.8093757700283</v>
      </c>
      <c r="I716" s="5">
        <v>1242.4044723674015</v>
      </c>
      <c r="J716" s="5">
        <v>1241.2888278585015</v>
      </c>
      <c r="K716" s="5">
        <v>1244.4333982415678</v>
      </c>
      <c r="L716" s="5">
        <v>1249.1176115536864</v>
      </c>
      <c r="M716" s="5">
        <v>1256.0196482418194</v>
      </c>
      <c r="N716" s="5">
        <v>1264.2966327328279</v>
      </c>
      <c r="O716" s="5">
        <v>1276.6831942017652</v>
      </c>
      <c r="P716" s="5">
        <v>1288.826727391184</v>
      </c>
      <c r="Q716" s="5">
        <v>1300.5166349037113</v>
      </c>
      <c r="R716" s="5">
        <v>1316.9172185857467</v>
      </c>
      <c r="S716" s="5">
        <v>1337.0318126830191</v>
      </c>
      <c r="T716" s="5">
        <v>1359.6614871826528</v>
      </c>
      <c r="U716" s="5">
        <v>1382.5529736189687</v>
      </c>
      <c r="V716" s="5">
        <v>1403.8532066289877</v>
      </c>
      <c r="W716" s="5">
        <v>1428.8248611123013</v>
      </c>
      <c r="X716" s="5">
        <v>1454.913871920407</v>
      </c>
      <c r="Y716" s="5">
        <v>1481.1079659709803</v>
      </c>
      <c r="Z716" s="5">
        <v>1509.037737866211</v>
      </c>
      <c r="AA716" s="5">
        <v>1534.2182016772606</v>
      </c>
      <c r="AB716" s="5">
        <v>1558.358921225466</v>
      </c>
      <c r="AC716" s="5">
        <v>1584.6758799541108</v>
      </c>
      <c r="AD716" s="5">
        <v>1613.9454604782413</v>
      </c>
      <c r="AE716" s="5">
        <v>1635.4064185852117</v>
      </c>
      <c r="AF716" s="5"/>
      <c r="AG716" s="6"/>
    </row>
    <row r="717" spans="1:33">
      <c r="A717" t="str">
        <f t="shared" si="11"/>
        <v>LOWW06000014Mig_InternalIN</v>
      </c>
      <c r="B717" t="str">
        <f>VLOOKUP(D717, Lookups!B:D,3,FALSE)</f>
        <v>W06000014</v>
      </c>
      <c r="C717" s="3" t="s">
        <v>173</v>
      </c>
      <c r="D717" s="3" t="s">
        <v>54</v>
      </c>
      <c r="E717" s="3" t="s">
        <v>36</v>
      </c>
      <c r="F717" s="4" t="s">
        <v>31</v>
      </c>
      <c r="G717" s="5">
        <v>4744.4205200000051</v>
      </c>
      <c r="H717" s="5">
        <v>4744.4205200000042</v>
      </c>
      <c r="I717" s="5">
        <v>4744.4205200000024</v>
      </c>
      <c r="J717" s="5">
        <v>4744.4205199999979</v>
      </c>
      <c r="K717" s="5">
        <v>4744.4205199999997</v>
      </c>
      <c r="L717" s="5">
        <v>4744.4205200000006</v>
      </c>
      <c r="M717" s="5">
        <v>4744.4205199999988</v>
      </c>
      <c r="N717" s="5">
        <v>4744.4205199999997</v>
      </c>
      <c r="O717" s="5">
        <v>4744.4205199999979</v>
      </c>
      <c r="P717" s="5">
        <v>4744.4205200000033</v>
      </c>
      <c r="Q717" s="5">
        <v>4744.4205200000024</v>
      </c>
      <c r="R717" s="5">
        <v>4744.4205199999988</v>
      </c>
      <c r="S717" s="5">
        <v>4744.4205199999997</v>
      </c>
      <c r="T717" s="5">
        <v>4744.4205199999988</v>
      </c>
      <c r="U717" s="5">
        <v>4744.4205199999988</v>
      </c>
      <c r="V717" s="5">
        <v>4744.4205199999969</v>
      </c>
      <c r="W717" s="5">
        <v>4744.4205199999979</v>
      </c>
      <c r="X717" s="5">
        <v>4744.4205200000079</v>
      </c>
      <c r="Y717" s="5">
        <v>4744.4205200000024</v>
      </c>
      <c r="Z717" s="5">
        <v>4744.4205199999997</v>
      </c>
      <c r="AA717" s="5">
        <v>4744.420519999996</v>
      </c>
      <c r="AB717" s="5">
        <v>4744.4205199999997</v>
      </c>
      <c r="AC717" s="5">
        <v>4744.4205199999988</v>
      </c>
      <c r="AD717" s="5">
        <v>4744.4205200000006</v>
      </c>
      <c r="AE717" s="5">
        <v>4744.4205200000006</v>
      </c>
      <c r="AF717" s="5"/>
      <c r="AG717" s="6"/>
    </row>
    <row r="718" spans="1:33">
      <c r="A718" t="str">
        <f t="shared" si="11"/>
        <v>LOWW06000014Mig_InternalOut</v>
      </c>
      <c r="B718" t="str">
        <f>VLOOKUP(D718, Lookups!B:D,3,FALSE)</f>
        <v>W06000014</v>
      </c>
      <c r="C718" s="3" t="s">
        <v>173</v>
      </c>
      <c r="D718" s="3" t="s">
        <v>54</v>
      </c>
      <c r="E718" s="3" t="s">
        <v>37</v>
      </c>
      <c r="F718" s="4" t="s">
        <v>31</v>
      </c>
      <c r="G718" s="5">
        <v>4607.3462399999989</v>
      </c>
      <c r="H718" s="5">
        <v>4607.3462399999971</v>
      </c>
      <c r="I718" s="5">
        <v>4607.3462400000017</v>
      </c>
      <c r="J718" s="5">
        <v>4607.3462400000008</v>
      </c>
      <c r="K718" s="5">
        <v>4607.3462400000017</v>
      </c>
      <c r="L718" s="5">
        <v>4607.3462400000026</v>
      </c>
      <c r="M718" s="5">
        <v>4607.3462400000008</v>
      </c>
      <c r="N718" s="5">
        <v>4607.3462399999989</v>
      </c>
      <c r="O718" s="5">
        <v>4607.3462400000035</v>
      </c>
      <c r="P718" s="5">
        <v>4607.3462400000017</v>
      </c>
      <c r="Q718" s="5">
        <v>4607.3462400000026</v>
      </c>
      <c r="R718" s="5">
        <v>4607.3462400000008</v>
      </c>
      <c r="S718" s="5">
        <v>4607.346239999998</v>
      </c>
      <c r="T718" s="5">
        <v>4607.3462399999971</v>
      </c>
      <c r="U718" s="5">
        <v>4607.3462399999989</v>
      </c>
      <c r="V718" s="5">
        <v>4607.3462400000017</v>
      </c>
      <c r="W718" s="5">
        <v>4607.3462400000026</v>
      </c>
      <c r="X718" s="5">
        <v>4607.3462400000017</v>
      </c>
      <c r="Y718" s="5">
        <v>4607.346239999998</v>
      </c>
      <c r="Z718" s="5">
        <v>4607.3462400000008</v>
      </c>
      <c r="AA718" s="5">
        <v>4607.3462400000026</v>
      </c>
      <c r="AB718" s="5">
        <v>4607.3462400000008</v>
      </c>
      <c r="AC718" s="5">
        <v>4607.3462399999953</v>
      </c>
      <c r="AD718" s="5">
        <v>4607.3462399999989</v>
      </c>
      <c r="AE718" s="5">
        <v>4607.3462400000026</v>
      </c>
      <c r="AF718" s="5"/>
      <c r="AG718" s="6"/>
    </row>
    <row r="719" spans="1:33">
      <c r="A719" t="str">
        <f t="shared" si="11"/>
        <v>LOWW06000014Mig_OverseasIn</v>
      </c>
      <c r="B719" t="str">
        <f>VLOOKUP(D719, Lookups!B:D,3,FALSE)</f>
        <v>W06000014</v>
      </c>
      <c r="C719" s="3" t="s">
        <v>173</v>
      </c>
      <c r="D719" s="3" t="s">
        <v>54</v>
      </c>
      <c r="E719" s="3" t="s">
        <v>38</v>
      </c>
      <c r="F719" s="4" t="s">
        <v>31</v>
      </c>
      <c r="G719" s="5">
        <v>241.39999999999989</v>
      </c>
      <c r="H719" s="5">
        <v>241.39999999999989</v>
      </c>
      <c r="I719" s="5">
        <v>241.39999999999989</v>
      </c>
      <c r="J719" s="5">
        <v>241.39999999999989</v>
      </c>
      <c r="K719" s="5">
        <v>241.39999999999989</v>
      </c>
      <c r="L719" s="5">
        <v>241.39999999999989</v>
      </c>
      <c r="M719" s="5">
        <v>241.39999999999989</v>
      </c>
      <c r="N719" s="5">
        <v>241.39999999999989</v>
      </c>
      <c r="O719" s="5">
        <v>241.39999999999989</v>
      </c>
      <c r="P719" s="5">
        <v>241.39999999999989</v>
      </c>
      <c r="Q719" s="5">
        <v>241.39999999999989</v>
      </c>
      <c r="R719" s="5">
        <v>241.39999999999989</v>
      </c>
      <c r="S719" s="5">
        <v>241.39999999999989</v>
      </c>
      <c r="T719" s="5">
        <v>241.39999999999989</v>
      </c>
      <c r="U719" s="5">
        <v>241.39999999999989</v>
      </c>
      <c r="V719" s="5">
        <v>241.39999999999989</v>
      </c>
      <c r="W719" s="5">
        <v>241.39999999999989</v>
      </c>
      <c r="X719" s="5">
        <v>241.39999999999989</v>
      </c>
      <c r="Y719" s="5">
        <v>241.39999999999989</v>
      </c>
      <c r="Z719" s="5">
        <v>241.39999999999989</v>
      </c>
      <c r="AA719" s="5">
        <v>241.39999999999989</v>
      </c>
      <c r="AB719" s="5">
        <v>241.39999999999989</v>
      </c>
      <c r="AC719" s="5">
        <v>241.39999999999989</v>
      </c>
      <c r="AD719" s="5">
        <v>241.39999999999989</v>
      </c>
      <c r="AE719" s="5">
        <v>241.39999999999989</v>
      </c>
      <c r="AF719" s="5"/>
      <c r="AG719" s="6"/>
    </row>
    <row r="720" spans="1:33">
      <c r="A720" t="str">
        <f t="shared" si="11"/>
        <v>LOWW06000014Mig_OverseasOut</v>
      </c>
      <c r="B720" t="str">
        <f>VLOOKUP(D720, Lookups!B:D,3,FALSE)</f>
        <v>W06000014</v>
      </c>
      <c r="C720" s="3" t="s">
        <v>173</v>
      </c>
      <c r="D720" s="3" t="s">
        <v>54</v>
      </c>
      <c r="E720" s="3" t="s">
        <v>39</v>
      </c>
      <c r="F720" s="4" t="s">
        <v>31</v>
      </c>
      <c r="G720" s="5">
        <v>314.4000000000002</v>
      </c>
      <c r="H720" s="5">
        <v>314.39999999999975</v>
      </c>
      <c r="I720" s="5">
        <v>314.40000000000015</v>
      </c>
      <c r="J720" s="5">
        <v>314.39999999999981</v>
      </c>
      <c r="K720" s="5">
        <v>314.40000000000003</v>
      </c>
      <c r="L720" s="5">
        <v>314.40000000000015</v>
      </c>
      <c r="M720" s="5">
        <v>314.40000000000009</v>
      </c>
      <c r="N720" s="5">
        <v>314.40000000000003</v>
      </c>
      <c r="O720" s="5">
        <v>314.40000000000003</v>
      </c>
      <c r="P720" s="5">
        <v>314.39999999999998</v>
      </c>
      <c r="Q720" s="5">
        <v>314.39999999999975</v>
      </c>
      <c r="R720" s="5">
        <v>314.39999999999998</v>
      </c>
      <c r="S720" s="5">
        <v>314.40000000000009</v>
      </c>
      <c r="T720" s="5">
        <v>314.40000000000015</v>
      </c>
      <c r="U720" s="5">
        <v>314.40000000000003</v>
      </c>
      <c r="V720" s="5">
        <v>314.40000000000009</v>
      </c>
      <c r="W720" s="5">
        <v>314.39999999999992</v>
      </c>
      <c r="X720" s="5">
        <v>314.40000000000003</v>
      </c>
      <c r="Y720" s="5">
        <v>314.40000000000026</v>
      </c>
      <c r="Z720" s="5">
        <v>314.39999999999981</v>
      </c>
      <c r="AA720" s="5">
        <v>314.40000000000003</v>
      </c>
      <c r="AB720" s="5">
        <v>314.39999999999998</v>
      </c>
      <c r="AC720" s="5">
        <v>314.39999999999992</v>
      </c>
      <c r="AD720" s="5">
        <v>314.40000000000003</v>
      </c>
      <c r="AE720" s="5">
        <v>314.40000000000026</v>
      </c>
      <c r="AF720" s="5"/>
      <c r="AG720" s="6"/>
    </row>
    <row r="721" spans="1:33">
      <c r="A721" t="str">
        <f t="shared" si="11"/>
        <v>LOWW06000014Constraint</v>
      </c>
      <c r="B721" t="str">
        <f>VLOOKUP(D721, Lookups!B:D,3,FALSE)</f>
        <v>W06000014</v>
      </c>
      <c r="C721" s="3" t="s">
        <v>173</v>
      </c>
      <c r="D721" s="3" t="s">
        <v>54</v>
      </c>
      <c r="E721" s="3" t="s">
        <v>40</v>
      </c>
      <c r="F721" s="4" t="s">
        <v>31</v>
      </c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6"/>
    </row>
    <row r="722" spans="1:33">
      <c r="A722" t="str">
        <f t="shared" si="11"/>
        <v>LOWW06000016StartPop</v>
      </c>
      <c r="B722" t="str">
        <f>VLOOKUP(D722, Lookups!B:D,3,FALSE)</f>
        <v>W06000016</v>
      </c>
      <c r="C722" s="3" t="s">
        <v>173</v>
      </c>
      <c r="D722" s="3" t="s">
        <v>55</v>
      </c>
      <c r="E722" s="3" t="s">
        <v>30</v>
      </c>
      <c r="F722" s="4" t="s">
        <v>31</v>
      </c>
      <c r="G722" s="5">
        <v>236888</v>
      </c>
      <c r="H722" s="5">
        <v>237239.64308234162</v>
      </c>
      <c r="I722" s="5">
        <v>237492.24634897584</v>
      </c>
      <c r="J722" s="5">
        <v>237733.06083776397</v>
      </c>
      <c r="K722" s="5">
        <v>237963.27024954933</v>
      </c>
      <c r="L722" s="5">
        <v>238176.82050908366</v>
      </c>
      <c r="M722" s="5">
        <v>238371.62415539398</v>
      </c>
      <c r="N722" s="5">
        <v>238542.20847788424</v>
      </c>
      <c r="O722" s="5">
        <v>238685.71407706887</v>
      </c>
      <c r="P722" s="5">
        <v>238800.55116978765</v>
      </c>
      <c r="Q722" s="5">
        <v>238882.58257150327</v>
      </c>
      <c r="R722" s="5">
        <v>238932.91687951275</v>
      </c>
      <c r="S722" s="5">
        <v>238949.80255686099</v>
      </c>
      <c r="T722" s="5">
        <v>238934.50479926186</v>
      </c>
      <c r="U722" s="5">
        <v>238887.13539298004</v>
      </c>
      <c r="V722" s="5">
        <v>238804.67196689913</v>
      </c>
      <c r="W722" s="5">
        <v>238690.37431278007</v>
      </c>
      <c r="X722" s="5">
        <v>238543.38695404434</v>
      </c>
      <c r="Y722" s="5">
        <v>238365.64038953802</v>
      </c>
      <c r="Z722" s="5">
        <v>238157.08953755128</v>
      </c>
      <c r="AA722" s="5">
        <v>237920.45509096768</v>
      </c>
      <c r="AB722" s="5">
        <v>237655.75599532775</v>
      </c>
      <c r="AC722" s="5">
        <v>237359.0035285069</v>
      </c>
      <c r="AD722" s="5">
        <v>237033.4954979044</v>
      </c>
      <c r="AE722" s="5">
        <v>236677.85458439332</v>
      </c>
      <c r="AF722" s="5">
        <v>236295.32928190328</v>
      </c>
      <c r="AG722" s="6"/>
    </row>
    <row r="723" spans="1:33">
      <c r="A723" t="str">
        <f t="shared" si="11"/>
        <v>LOWW06000016Births</v>
      </c>
      <c r="B723" t="str">
        <f>VLOOKUP(D723, Lookups!B:D,3,FALSE)</f>
        <v>W06000016</v>
      </c>
      <c r="C723" s="3" t="s">
        <v>173</v>
      </c>
      <c r="D723" s="3" t="s">
        <v>55</v>
      </c>
      <c r="E723" s="3" t="s">
        <v>34</v>
      </c>
      <c r="F723" s="4" t="s">
        <v>32</v>
      </c>
      <c r="G723" s="5">
        <v>1433.3150897727621</v>
      </c>
      <c r="H723" s="5">
        <v>1399.9974614952173</v>
      </c>
      <c r="I723" s="5">
        <v>1383.5976705583128</v>
      </c>
      <c r="J723" s="5">
        <v>1368.1263906830004</v>
      </c>
      <c r="K723" s="5">
        <v>1353.782207299701</v>
      </c>
      <c r="L723" s="5">
        <v>1340.8000999156134</v>
      </c>
      <c r="M723" s="5">
        <v>1328.2119227551007</v>
      </c>
      <c r="N723" s="5">
        <v>1316.9028363586422</v>
      </c>
      <c r="O723" s="5">
        <v>1306.7484734251825</v>
      </c>
      <c r="P723" s="5">
        <v>1296.9428814557509</v>
      </c>
      <c r="Q723" s="5">
        <v>1289.1708624738935</v>
      </c>
      <c r="R723" s="5">
        <v>1283.5802938421348</v>
      </c>
      <c r="S723" s="5">
        <v>1278.6039402039387</v>
      </c>
      <c r="T723" s="5">
        <v>1274.4161807198689</v>
      </c>
      <c r="U723" s="5">
        <v>1271.4650244040547</v>
      </c>
      <c r="V723" s="5">
        <v>1269.1674161109836</v>
      </c>
      <c r="W723" s="5">
        <v>1268.4702619037271</v>
      </c>
      <c r="X723" s="5">
        <v>1269.2694167105597</v>
      </c>
      <c r="Y723" s="5">
        <v>1270.8774382199458</v>
      </c>
      <c r="Z723" s="5">
        <v>1273.0679278122652</v>
      </c>
      <c r="AA723" s="5">
        <v>1275.8457804213863</v>
      </c>
      <c r="AB723" s="5">
        <v>1278.5775483640919</v>
      </c>
      <c r="AC723" s="5">
        <v>1281.3463289450783</v>
      </c>
      <c r="AD723" s="5">
        <v>1283.8462570471977</v>
      </c>
      <c r="AE723" s="5">
        <v>1283.4558159640856</v>
      </c>
      <c r="AF723" s="5"/>
      <c r="AG723" s="6"/>
    </row>
    <row r="724" spans="1:33">
      <c r="A724" t="str">
        <f t="shared" si="11"/>
        <v>LOWW06000016Births</v>
      </c>
      <c r="B724" t="str">
        <f>VLOOKUP(D724, Lookups!B:D,3,FALSE)</f>
        <v>W06000016</v>
      </c>
      <c r="C724" s="3" t="s">
        <v>173</v>
      </c>
      <c r="D724" s="3" t="s">
        <v>55</v>
      </c>
      <c r="E724" s="3" t="s">
        <v>34</v>
      </c>
      <c r="F724" s="4" t="s">
        <v>33</v>
      </c>
      <c r="G724" s="5">
        <v>1365.0620538012117</v>
      </c>
      <c r="H724" s="5">
        <v>1333.3309777741388</v>
      </c>
      <c r="I724" s="5">
        <v>1317.7121285357687</v>
      </c>
      <c r="J724" s="5">
        <v>1302.9775755876967</v>
      </c>
      <c r="K724" s="5">
        <v>1289.3164479200796</v>
      </c>
      <c r="L724" s="5">
        <v>1276.9525355501903</v>
      </c>
      <c r="M724" s="5">
        <v>1264.9637948392647</v>
      </c>
      <c r="N724" s="5">
        <v>1254.1932358650947</v>
      </c>
      <c r="O724" s="5">
        <v>1244.5224135735434</v>
      </c>
      <c r="P724" s="5">
        <v>1235.1837541203377</v>
      </c>
      <c r="Q724" s="5">
        <v>1227.7818309359259</v>
      </c>
      <c r="R724" s="5">
        <v>1222.4574796102202</v>
      </c>
      <c r="S724" s="5">
        <v>1217.7180949722799</v>
      </c>
      <c r="T724" s="5">
        <v>1213.7297524208484</v>
      </c>
      <c r="U724" s="5">
        <v>1210.9191272273381</v>
      </c>
      <c r="V724" s="5">
        <v>1208.7309287511275</v>
      </c>
      <c r="W724" s="5">
        <v>1208.0669723323579</v>
      </c>
      <c r="X724" s="5">
        <v>1208.8280721838171</v>
      </c>
      <c r="Y724" s="5">
        <v>1210.3595213116619</v>
      </c>
      <c r="Z724" s="5">
        <v>1212.4457019728839</v>
      </c>
      <c r="AA724" s="5">
        <v>1215.0912760094798</v>
      </c>
      <c r="AB724" s="5">
        <v>1217.6929598855415</v>
      </c>
      <c r="AC724" s="5">
        <v>1220.3298938949406</v>
      </c>
      <c r="AD724" s="5">
        <v>1222.710777912547</v>
      </c>
      <c r="AE724" s="5">
        <v>1222.338929244655</v>
      </c>
      <c r="AF724" s="5"/>
      <c r="AG724" s="6"/>
    </row>
    <row r="725" spans="1:33">
      <c r="A725" t="str">
        <f t="shared" si="11"/>
        <v>LOWW06000016Deaths</v>
      </c>
      <c r="B725" t="str">
        <f>VLOOKUP(D725, Lookups!B:D,3,FALSE)</f>
        <v>W06000016</v>
      </c>
      <c r="C725" s="3" t="s">
        <v>173</v>
      </c>
      <c r="D725" s="3" t="s">
        <v>55</v>
      </c>
      <c r="E725" s="3" t="s">
        <v>35</v>
      </c>
      <c r="F725" s="4" t="s">
        <v>31</v>
      </c>
      <c r="G725" s="5">
        <v>2517.065441232337</v>
      </c>
      <c r="H725" s="5">
        <v>2551.0565526350892</v>
      </c>
      <c r="I725" s="5">
        <v>2530.826690306023</v>
      </c>
      <c r="J725" s="5">
        <v>2511.2259344852177</v>
      </c>
      <c r="K725" s="5">
        <v>2499.8797756855815</v>
      </c>
      <c r="L725" s="5">
        <v>2493.28036915544</v>
      </c>
      <c r="M725" s="5">
        <v>2492.9227751039903</v>
      </c>
      <c r="N725" s="5">
        <v>2497.9218530391518</v>
      </c>
      <c r="O725" s="5">
        <v>2506.7651742802327</v>
      </c>
      <c r="P725" s="5">
        <v>2520.4266138602725</v>
      </c>
      <c r="Q725" s="5">
        <v>2536.949765400328</v>
      </c>
      <c r="R725" s="5">
        <v>2559.4834761040956</v>
      </c>
      <c r="S725" s="5">
        <v>2581.9511727752488</v>
      </c>
      <c r="T725" s="5">
        <v>2605.8467194227651</v>
      </c>
      <c r="U725" s="5">
        <v>2635.1789577122813</v>
      </c>
      <c r="V725" s="5">
        <v>2662.527378981079</v>
      </c>
      <c r="W725" s="5">
        <v>2693.8559729718268</v>
      </c>
      <c r="X725" s="5">
        <v>2726.175433400595</v>
      </c>
      <c r="Y725" s="5">
        <v>2760.1191915184254</v>
      </c>
      <c r="Z725" s="5">
        <v>2792.4794563688333</v>
      </c>
      <c r="AA725" s="5">
        <v>2825.9675320706947</v>
      </c>
      <c r="AB725" s="5">
        <v>2863.3543550703716</v>
      </c>
      <c r="AC725" s="5">
        <v>2897.5156334426279</v>
      </c>
      <c r="AD725" s="5">
        <v>2932.5293284708487</v>
      </c>
      <c r="AE725" s="5">
        <v>2958.6514276988078</v>
      </c>
      <c r="AF725" s="5"/>
      <c r="AG725" s="6"/>
    </row>
    <row r="726" spans="1:33">
      <c r="A726" t="str">
        <f t="shared" si="11"/>
        <v>LOWW06000016Mig_InternalIN</v>
      </c>
      <c r="B726" t="str">
        <f>VLOOKUP(D726, Lookups!B:D,3,FALSE)</f>
        <v>W06000016</v>
      </c>
      <c r="C726" s="3" t="s">
        <v>173</v>
      </c>
      <c r="D726" s="3" t="s">
        <v>55</v>
      </c>
      <c r="E726" s="3" t="s">
        <v>36</v>
      </c>
      <c r="F726" s="4" t="s">
        <v>31</v>
      </c>
      <c r="G726" s="5">
        <v>6265.9813399999994</v>
      </c>
      <c r="H726" s="5">
        <v>6265.9813399999985</v>
      </c>
      <c r="I726" s="5">
        <v>6265.9813400000039</v>
      </c>
      <c r="J726" s="5">
        <v>6265.9813399999985</v>
      </c>
      <c r="K726" s="5">
        <v>6265.9813399999985</v>
      </c>
      <c r="L726" s="5">
        <v>6265.9813399999948</v>
      </c>
      <c r="M726" s="5">
        <v>6265.9813400000012</v>
      </c>
      <c r="N726" s="5">
        <v>6265.9813399999994</v>
      </c>
      <c r="O726" s="5">
        <v>6265.9813399999985</v>
      </c>
      <c r="P726" s="5">
        <v>6265.9813399999985</v>
      </c>
      <c r="Q726" s="5">
        <v>6265.981340000003</v>
      </c>
      <c r="R726" s="5">
        <v>6265.9813400000003</v>
      </c>
      <c r="S726" s="5">
        <v>6265.9813399999966</v>
      </c>
      <c r="T726" s="5">
        <v>6265.9813400000012</v>
      </c>
      <c r="U726" s="5">
        <v>6265.981340000003</v>
      </c>
      <c r="V726" s="5">
        <v>6265.981340000003</v>
      </c>
      <c r="W726" s="5">
        <v>6265.9813399999994</v>
      </c>
      <c r="X726" s="5">
        <v>6265.9813400000021</v>
      </c>
      <c r="Y726" s="5">
        <v>6265.9813400000021</v>
      </c>
      <c r="Z726" s="5">
        <v>6265.9813400000012</v>
      </c>
      <c r="AA726" s="5">
        <v>6265.9813400000021</v>
      </c>
      <c r="AB726" s="5">
        <v>6265.9813399999975</v>
      </c>
      <c r="AC726" s="5">
        <v>6265.9813399999966</v>
      </c>
      <c r="AD726" s="5">
        <v>6265.9813400000021</v>
      </c>
      <c r="AE726" s="5">
        <v>6265.9813400000021</v>
      </c>
      <c r="AF726" s="5"/>
      <c r="AG726" s="6"/>
    </row>
    <row r="727" spans="1:33">
      <c r="A727" t="str">
        <f t="shared" si="11"/>
        <v>LOWW06000016Mig_InternalOut</v>
      </c>
      <c r="B727" t="str">
        <f>VLOOKUP(D727, Lookups!B:D,3,FALSE)</f>
        <v>W06000016</v>
      </c>
      <c r="C727" s="3" t="s">
        <v>173</v>
      </c>
      <c r="D727" s="3" t="s">
        <v>55</v>
      </c>
      <c r="E727" s="3" t="s">
        <v>37</v>
      </c>
      <c r="F727" s="4" t="s">
        <v>31</v>
      </c>
      <c r="G727" s="5">
        <v>6555.4499599999972</v>
      </c>
      <c r="H727" s="5">
        <v>6555.4499600000026</v>
      </c>
      <c r="I727" s="5">
        <v>6555.449959999999</v>
      </c>
      <c r="J727" s="5">
        <v>6555.4499600000054</v>
      </c>
      <c r="K727" s="5">
        <v>6555.4499599999972</v>
      </c>
      <c r="L727" s="5">
        <v>6555.4499599999981</v>
      </c>
      <c r="M727" s="5">
        <v>6555.4499600000063</v>
      </c>
      <c r="N727" s="5">
        <v>6555.4499599999981</v>
      </c>
      <c r="O727" s="5">
        <v>6555.4499599999972</v>
      </c>
      <c r="P727" s="5">
        <v>6555.4499600000017</v>
      </c>
      <c r="Q727" s="5">
        <v>6555.4499599999963</v>
      </c>
      <c r="R727" s="5">
        <v>6555.4499599999963</v>
      </c>
      <c r="S727" s="5">
        <v>6555.4499600000026</v>
      </c>
      <c r="T727" s="5">
        <v>6555.4499600000008</v>
      </c>
      <c r="U727" s="5">
        <v>6555.4499600000026</v>
      </c>
      <c r="V727" s="5">
        <v>6555.4499599999981</v>
      </c>
      <c r="W727" s="5">
        <v>6555.4499599999963</v>
      </c>
      <c r="X727" s="5">
        <v>6555.4499600000017</v>
      </c>
      <c r="Y727" s="5">
        <v>6555.4499599999972</v>
      </c>
      <c r="Z727" s="5">
        <v>6555.4499600000026</v>
      </c>
      <c r="AA727" s="5">
        <v>6555.4499600000008</v>
      </c>
      <c r="AB727" s="5">
        <v>6555.4499599999981</v>
      </c>
      <c r="AC727" s="5">
        <v>6555.4499599999972</v>
      </c>
      <c r="AD727" s="5">
        <v>6555.4499600000036</v>
      </c>
      <c r="AE727" s="5">
        <v>6555.4499599999963</v>
      </c>
      <c r="AF727" s="5"/>
      <c r="AG727" s="6"/>
    </row>
    <row r="728" spans="1:33">
      <c r="A728" t="str">
        <f t="shared" si="11"/>
        <v>LOWW06000016Mig_OverseasIn</v>
      </c>
      <c r="B728" t="str">
        <f>VLOOKUP(D728, Lookups!B:D,3,FALSE)</f>
        <v>W06000016</v>
      </c>
      <c r="C728" s="3" t="s">
        <v>173</v>
      </c>
      <c r="D728" s="3" t="s">
        <v>55</v>
      </c>
      <c r="E728" s="3" t="s">
        <v>38</v>
      </c>
      <c r="F728" s="4" t="s">
        <v>31</v>
      </c>
      <c r="G728" s="5">
        <v>827.80000000000007</v>
      </c>
      <c r="H728" s="5">
        <v>827.80000000000007</v>
      </c>
      <c r="I728" s="5">
        <v>827.80000000000007</v>
      </c>
      <c r="J728" s="5">
        <v>827.80000000000007</v>
      </c>
      <c r="K728" s="5">
        <v>827.80000000000007</v>
      </c>
      <c r="L728" s="5">
        <v>827.80000000000007</v>
      </c>
      <c r="M728" s="5">
        <v>827.80000000000007</v>
      </c>
      <c r="N728" s="5">
        <v>827.80000000000007</v>
      </c>
      <c r="O728" s="5">
        <v>827.80000000000007</v>
      </c>
      <c r="P728" s="5">
        <v>827.80000000000007</v>
      </c>
      <c r="Q728" s="5">
        <v>827.80000000000007</v>
      </c>
      <c r="R728" s="5">
        <v>827.80000000000007</v>
      </c>
      <c r="S728" s="5">
        <v>827.80000000000007</v>
      </c>
      <c r="T728" s="5">
        <v>827.80000000000007</v>
      </c>
      <c r="U728" s="5">
        <v>827.80000000000007</v>
      </c>
      <c r="V728" s="5">
        <v>827.80000000000007</v>
      </c>
      <c r="W728" s="5">
        <v>827.80000000000007</v>
      </c>
      <c r="X728" s="5">
        <v>827.80000000000007</v>
      </c>
      <c r="Y728" s="5">
        <v>827.80000000000007</v>
      </c>
      <c r="Z728" s="5">
        <v>827.80000000000007</v>
      </c>
      <c r="AA728" s="5">
        <v>827.80000000000007</v>
      </c>
      <c r="AB728" s="5">
        <v>827.80000000000007</v>
      </c>
      <c r="AC728" s="5">
        <v>827.80000000000007</v>
      </c>
      <c r="AD728" s="5">
        <v>827.80000000000007</v>
      </c>
      <c r="AE728" s="5">
        <v>827.80000000000007</v>
      </c>
      <c r="AF728" s="5"/>
      <c r="AG728" s="6"/>
    </row>
    <row r="729" spans="1:33">
      <c r="A729" t="str">
        <f t="shared" si="11"/>
        <v>LOWW06000016Mig_OverseasOut</v>
      </c>
      <c r="B729" t="str">
        <f>VLOOKUP(D729, Lookups!B:D,3,FALSE)</f>
        <v>W06000016</v>
      </c>
      <c r="C729" s="3" t="s">
        <v>173</v>
      </c>
      <c r="D729" s="3" t="s">
        <v>55</v>
      </c>
      <c r="E729" s="3" t="s">
        <v>39</v>
      </c>
      <c r="F729" s="4" t="s">
        <v>31</v>
      </c>
      <c r="G729" s="5">
        <v>468.00000000000011</v>
      </c>
      <c r="H729" s="5">
        <v>467.99999999999972</v>
      </c>
      <c r="I729" s="5">
        <v>467.99999999999977</v>
      </c>
      <c r="J729" s="5">
        <v>468.0000000000004</v>
      </c>
      <c r="K729" s="5">
        <v>467.99999999999994</v>
      </c>
      <c r="L729" s="5">
        <v>468</v>
      </c>
      <c r="M729" s="5">
        <v>467.99999999999994</v>
      </c>
      <c r="N729" s="5">
        <v>467.99999999999966</v>
      </c>
      <c r="O729" s="5">
        <v>467.99999999999989</v>
      </c>
      <c r="P729" s="5">
        <v>468</v>
      </c>
      <c r="Q729" s="5">
        <v>467.99999999999977</v>
      </c>
      <c r="R729" s="5">
        <v>468.00000000000006</v>
      </c>
      <c r="S729" s="5">
        <v>467.99999999999994</v>
      </c>
      <c r="T729" s="5">
        <v>467.99999999999989</v>
      </c>
      <c r="U729" s="5">
        <v>467.99999999999977</v>
      </c>
      <c r="V729" s="5">
        <v>468.00000000000006</v>
      </c>
      <c r="W729" s="5">
        <v>467.99999999999983</v>
      </c>
      <c r="X729" s="5">
        <v>468</v>
      </c>
      <c r="Y729" s="5">
        <v>468.00000000000028</v>
      </c>
      <c r="Z729" s="5">
        <v>468</v>
      </c>
      <c r="AA729" s="5">
        <v>468.00000000000011</v>
      </c>
      <c r="AB729" s="5">
        <v>468.00000000000006</v>
      </c>
      <c r="AC729" s="5">
        <v>467.99999999999994</v>
      </c>
      <c r="AD729" s="5">
        <v>468</v>
      </c>
      <c r="AE729" s="5">
        <v>467.99999999999989</v>
      </c>
      <c r="AF729" s="5"/>
      <c r="AG729" s="6"/>
    </row>
    <row r="730" spans="1:33">
      <c r="A730" t="str">
        <f t="shared" si="11"/>
        <v>LOWW06000016Constraint</v>
      </c>
      <c r="B730" t="str">
        <f>VLOOKUP(D730, Lookups!B:D,3,FALSE)</f>
        <v>W06000016</v>
      </c>
      <c r="C730" s="3" t="s">
        <v>173</v>
      </c>
      <c r="D730" s="3" t="s">
        <v>55</v>
      </c>
      <c r="E730" s="3" t="s">
        <v>40</v>
      </c>
      <c r="F730" s="4" t="s">
        <v>31</v>
      </c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6"/>
    </row>
    <row r="731" spans="1:33">
      <c r="A731" t="str">
        <f t="shared" si="11"/>
        <v>LOWW06000024StartPop</v>
      </c>
      <c r="B731" t="str">
        <f>VLOOKUP(D731, Lookups!B:D,3,FALSE)</f>
        <v>W06000024</v>
      </c>
      <c r="C731" s="3" t="s">
        <v>173</v>
      </c>
      <c r="D731" s="3" t="s">
        <v>56</v>
      </c>
      <c r="E731" s="3" t="s">
        <v>30</v>
      </c>
      <c r="F731" s="4" t="s">
        <v>31</v>
      </c>
      <c r="G731" s="5">
        <v>59065</v>
      </c>
      <c r="H731" s="5">
        <v>59101.173088658172</v>
      </c>
      <c r="I731" s="5">
        <v>59107.615575889176</v>
      </c>
      <c r="J731" s="5">
        <v>59107.269000273322</v>
      </c>
      <c r="K731" s="5">
        <v>59096.058022009223</v>
      </c>
      <c r="L731" s="5">
        <v>59072.401221350832</v>
      </c>
      <c r="M731" s="5">
        <v>59036.942163936641</v>
      </c>
      <c r="N731" s="5">
        <v>58984.612133636263</v>
      </c>
      <c r="O731" s="5">
        <v>58916.852829456642</v>
      </c>
      <c r="P731" s="5">
        <v>58833.993196540359</v>
      </c>
      <c r="Q731" s="5">
        <v>58737.560678480288</v>
      </c>
      <c r="R731" s="5">
        <v>58627.109310140375</v>
      </c>
      <c r="S731" s="5">
        <v>58502.265490805548</v>
      </c>
      <c r="T731" s="5">
        <v>58363.224982395273</v>
      </c>
      <c r="U731" s="5">
        <v>58212.044924498623</v>
      </c>
      <c r="V731" s="5">
        <v>58049.207683116525</v>
      </c>
      <c r="W731" s="5">
        <v>57873.022445018643</v>
      </c>
      <c r="X731" s="5">
        <v>57684.297154833839</v>
      </c>
      <c r="Y731" s="5">
        <v>57482.91962668526</v>
      </c>
      <c r="Z731" s="5">
        <v>57271.367053111688</v>
      </c>
      <c r="AA731" s="5">
        <v>57047.342473903751</v>
      </c>
      <c r="AB731" s="5">
        <v>56810.058541429942</v>
      </c>
      <c r="AC731" s="5">
        <v>56560.132977716887</v>
      </c>
      <c r="AD731" s="5">
        <v>56300.82778320022</v>
      </c>
      <c r="AE731" s="5">
        <v>56030.270437103485</v>
      </c>
      <c r="AF731" s="5">
        <v>55747.458637796444</v>
      </c>
      <c r="AG731" s="6"/>
    </row>
    <row r="732" spans="1:33">
      <c r="A732" t="str">
        <f t="shared" si="11"/>
        <v>LOWW06000024Births</v>
      </c>
      <c r="B732" t="str">
        <f>VLOOKUP(D732, Lookups!B:D,3,FALSE)</f>
        <v>W06000024</v>
      </c>
      <c r="C732" s="3" t="s">
        <v>173</v>
      </c>
      <c r="D732" s="3" t="s">
        <v>56</v>
      </c>
      <c r="E732" s="3" t="s">
        <v>34</v>
      </c>
      <c r="F732" s="4" t="s">
        <v>32</v>
      </c>
      <c r="G732" s="5">
        <v>352.70817952692431</v>
      </c>
      <c r="H732" s="5">
        <v>341.88802876407328</v>
      </c>
      <c r="I732" s="5">
        <v>335.3793040987681</v>
      </c>
      <c r="J732" s="5">
        <v>328.27454182519944</v>
      </c>
      <c r="K732" s="5">
        <v>321.17879594664907</v>
      </c>
      <c r="L732" s="5">
        <v>314.28832413018279</v>
      </c>
      <c r="M732" s="5">
        <v>306.74944903829743</v>
      </c>
      <c r="N732" s="5">
        <v>299.79765881375238</v>
      </c>
      <c r="O732" s="5">
        <v>293.54669824354403</v>
      </c>
      <c r="P732" s="5">
        <v>287.58903998989331</v>
      </c>
      <c r="Q732" s="5">
        <v>282.96730659744418</v>
      </c>
      <c r="R732" s="5">
        <v>278.87227136823481</v>
      </c>
      <c r="S732" s="5">
        <v>274.93041962028826</v>
      </c>
      <c r="T732" s="5">
        <v>271.99754384474625</v>
      </c>
      <c r="U732" s="5">
        <v>269.48456312114502</v>
      </c>
      <c r="V732" s="5">
        <v>267.18897701580687</v>
      </c>
      <c r="W732" s="5">
        <v>265.47589798185015</v>
      </c>
      <c r="X732" s="5">
        <v>263.98139073523464</v>
      </c>
      <c r="Y732" s="5">
        <v>262.70773905771932</v>
      </c>
      <c r="Z732" s="5">
        <v>261.63778483838826</v>
      </c>
      <c r="AA732" s="5">
        <v>260.35097590566545</v>
      </c>
      <c r="AB732" s="5">
        <v>259.11427852628066</v>
      </c>
      <c r="AC732" s="5">
        <v>258.32649473116123</v>
      </c>
      <c r="AD732" s="5">
        <v>257.37178118045443</v>
      </c>
      <c r="AE732" s="5">
        <v>255.61224142684034</v>
      </c>
      <c r="AF732" s="5"/>
      <c r="AG732" s="6"/>
    </row>
    <row r="733" spans="1:33">
      <c r="A733" t="str">
        <f t="shared" si="11"/>
        <v>LOWW06000024Births</v>
      </c>
      <c r="B733" t="str">
        <f>VLOOKUP(D733, Lookups!B:D,3,FALSE)</f>
        <v>W06000024</v>
      </c>
      <c r="C733" s="3" t="s">
        <v>173</v>
      </c>
      <c r="D733" s="3" t="s">
        <v>56</v>
      </c>
      <c r="E733" s="3" t="s">
        <v>34</v>
      </c>
      <c r="F733" s="4" t="s">
        <v>33</v>
      </c>
      <c r="G733" s="5">
        <v>335.91256756659266</v>
      </c>
      <c r="H733" s="5">
        <v>325.6076615984864</v>
      </c>
      <c r="I733" s="5">
        <v>319.40887591441412</v>
      </c>
      <c r="J733" s="5">
        <v>312.64243533890567</v>
      </c>
      <c r="K733" s="5">
        <v>305.88458180667146</v>
      </c>
      <c r="L733" s="5">
        <v>299.32222739028413</v>
      </c>
      <c r="M733" s="5">
        <v>292.14234601618142</v>
      </c>
      <c r="N733" s="5">
        <v>285.52159311319127</v>
      </c>
      <c r="O733" s="5">
        <v>279.56829705492407</v>
      </c>
      <c r="P733" s="5">
        <v>273.89433654923835</v>
      </c>
      <c r="Q733" s="5">
        <v>269.49268549439694</v>
      </c>
      <c r="R733" s="5">
        <v>265.59265176122869</v>
      </c>
      <c r="S733" s="5">
        <v>261.83850706462556</v>
      </c>
      <c r="T733" s="5">
        <v>259.04529191028007</v>
      </c>
      <c r="U733" s="5">
        <v>256.6519768240168</v>
      </c>
      <c r="V733" s="5">
        <v>254.4657042409749</v>
      </c>
      <c r="W733" s="5">
        <v>252.83420032316749</v>
      </c>
      <c r="X733" s="5">
        <v>251.41086002204139</v>
      </c>
      <c r="Y733" s="5">
        <v>250.19785836794449</v>
      </c>
      <c r="Z733" s="5">
        <v>249.17885430210094</v>
      </c>
      <c r="AA733" s="5">
        <v>247.95332192817551</v>
      </c>
      <c r="AB733" s="5">
        <v>246.77551484536502</v>
      </c>
      <c r="AC733" s="5">
        <v>246.02524452937499</v>
      </c>
      <c r="AD733" s="5">
        <v>245.11599348637768</v>
      </c>
      <c r="AE733" s="5">
        <v>243.44024126207498</v>
      </c>
      <c r="AF733" s="5"/>
      <c r="AG733" s="6"/>
    </row>
    <row r="734" spans="1:33">
      <c r="A734" t="str">
        <f t="shared" si="11"/>
        <v>LOWW06000024Deaths</v>
      </c>
      <c r="B734" t="str">
        <f>VLOOKUP(D734, Lookups!B:D,3,FALSE)</f>
        <v>W06000024</v>
      </c>
      <c r="C734" s="3" t="s">
        <v>173</v>
      </c>
      <c r="D734" s="3" t="s">
        <v>56</v>
      </c>
      <c r="E734" s="3" t="s">
        <v>35</v>
      </c>
      <c r="F734" s="4" t="s">
        <v>31</v>
      </c>
      <c r="G734" s="5">
        <v>602.04195843532978</v>
      </c>
      <c r="H734" s="5">
        <v>610.64750313155673</v>
      </c>
      <c r="I734" s="5">
        <v>604.72905562904259</v>
      </c>
      <c r="J734" s="5">
        <v>601.72225542824071</v>
      </c>
      <c r="K734" s="5">
        <v>600.31447841168176</v>
      </c>
      <c r="L734" s="5">
        <v>598.66390893466746</v>
      </c>
      <c r="M734" s="5">
        <v>600.81612535487147</v>
      </c>
      <c r="N734" s="5">
        <v>602.67285610658348</v>
      </c>
      <c r="O734" s="5">
        <v>605.56892821471763</v>
      </c>
      <c r="P734" s="5">
        <v>607.51019459921554</v>
      </c>
      <c r="Q734" s="5">
        <v>612.50566043177059</v>
      </c>
      <c r="R734" s="5">
        <v>618.90304246423955</v>
      </c>
      <c r="S734" s="5">
        <v>625.40373509521373</v>
      </c>
      <c r="T734" s="5">
        <v>631.81719365163747</v>
      </c>
      <c r="U734" s="5">
        <v>638.56808132728202</v>
      </c>
      <c r="V734" s="5">
        <v>647.43421935464005</v>
      </c>
      <c r="W734" s="5">
        <v>656.62968848985099</v>
      </c>
      <c r="X734" s="5">
        <v>666.36407890586179</v>
      </c>
      <c r="Y734" s="5">
        <v>674.05247099924645</v>
      </c>
      <c r="Z734" s="5">
        <v>684.43551834842219</v>
      </c>
      <c r="AA734" s="5">
        <v>695.1825303076123</v>
      </c>
      <c r="AB734" s="5">
        <v>705.40965708474607</v>
      </c>
      <c r="AC734" s="5">
        <v>713.25123377715738</v>
      </c>
      <c r="AD734" s="5">
        <v>722.63942076358796</v>
      </c>
      <c r="AE734" s="5">
        <v>731.45858199597228</v>
      </c>
      <c r="AF734" s="5"/>
      <c r="AG734" s="6"/>
    </row>
    <row r="735" spans="1:33">
      <c r="A735" t="str">
        <f t="shared" ref="A735:A793" si="12">C735&amp;B735&amp;E735</f>
        <v>LOWW06000024Mig_InternalIN</v>
      </c>
      <c r="B735" t="str">
        <f>VLOOKUP(D735, Lookups!B:D,3,FALSE)</f>
        <v>W06000024</v>
      </c>
      <c r="C735" s="3" t="s">
        <v>173</v>
      </c>
      <c r="D735" s="3" t="s">
        <v>56</v>
      </c>
      <c r="E735" s="3" t="s">
        <v>36</v>
      </c>
      <c r="F735" s="4" t="s">
        <v>31</v>
      </c>
      <c r="G735" s="5">
        <v>1430.2392599999998</v>
      </c>
      <c r="H735" s="5">
        <v>1430.2392599999994</v>
      </c>
      <c r="I735" s="5">
        <v>1430.2392599999994</v>
      </c>
      <c r="J735" s="5">
        <v>1430.2392599999996</v>
      </c>
      <c r="K735" s="5">
        <v>1430.2392600000003</v>
      </c>
      <c r="L735" s="5">
        <v>1430.2392599999994</v>
      </c>
      <c r="M735" s="5">
        <v>1430.2392599999994</v>
      </c>
      <c r="N735" s="5">
        <v>1430.2392600000001</v>
      </c>
      <c r="O735" s="5">
        <v>1430.2392600000007</v>
      </c>
      <c r="P735" s="5">
        <v>1430.2392599999994</v>
      </c>
      <c r="Q735" s="5">
        <v>1430.2392600000001</v>
      </c>
      <c r="R735" s="5">
        <v>1430.2392599999994</v>
      </c>
      <c r="S735" s="5">
        <v>1430.2392600000001</v>
      </c>
      <c r="T735" s="5">
        <v>1430.2392600000001</v>
      </c>
      <c r="U735" s="5">
        <v>1430.2392600000012</v>
      </c>
      <c r="V735" s="5">
        <v>1430.2392599999996</v>
      </c>
      <c r="W735" s="5">
        <v>1430.2392600000003</v>
      </c>
      <c r="X735" s="5">
        <v>1430.2392600000003</v>
      </c>
      <c r="Y735" s="5">
        <v>1430.2392599999991</v>
      </c>
      <c r="Z735" s="5">
        <v>1430.2392599999994</v>
      </c>
      <c r="AA735" s="5">
        <v>1430.2392600000003</v>
      </c>
      <c r="AB735" s="5">
        <v>1430.2392600000005</v>
      </c>
      <c r="AC735" s="5">
        <v>1430.2392599999996</v>
      </c>
      <c r="AD735" s="5">
        <v>1430.2392600000005</v>
      </c>
      <c r="AE735" s="5">
        <v>1430.2392599999996</v>
      </c>
      <c r="AF735" s="5"/>
      <c r="AG735" s="6"/>
    </row>
    <row r="736" spans="1:33">
      <c r="A736" t="str">
        <f t="shared" si="12"/>
        <v>LOWW06000024Mig_InternalOut</v>
      </c>
      <c r="B736" t="str">
        <f>VLOOKUP(D736, Lookups!B:D,3,FALSE)</f>
        <v>W06000024</v>
      </c>
      <c r="C736" s="3" t="s">
        <v>173</v>
      </c>
      <c r="D736" s="3" t="s">
        <v>56</v>
      </c>
      <c r="E736" s="3" t="s">
        <v>37</v>
      </c>
      <c r="F736" s="4" t="s">
        <v>31</v>
      </c>
      <c r="G736" s="5">
        <v>1561.2449600000004</v>
      </c>
      <c r="H736" s="5">
        <v>1561.2449600000011</v>
      </c>
      <c r="I736" s="5">
        <v>1561.2449600000011</v>
      </c>
      <c r="J736" s="5">
        <v>1561.2449600000002</v>
      </c>
      <c r="K736" s="5">
        <v>1561.2449600000007</v>
      </c>
      <c r="L736" s="5">
        <v>1561.2449599999989</v>
      </c>
      <c r="M736" s="5">
        <v>1561.2449600000004</v>
      </c>
      <c r="N736" s="5">
        <v>1561.2449600000002</v>
      </c>
      <c r="O736" s="5">
        <v>1561.2449599999986</v>
      </c>
      <c r="P736" s="5">
        <v>1561.2449600000007</v>
      </c>
      <c r="Q736" s="5">
        <v>1561.2449600000002</v>
      </c>
      <c r="R736" s="5">
        <v>1561.2449600000007</v>
      </c>
      <c r="S736" s="5">
        <v>1561.2449599999991</v>
      </c>
      <c r="T736" s="5">
        <v>1561.2449599999991</v>
      </c>
      <c r="U736" s="5">
        <v>1561.2449600000009</v>
      </c>
      <c r="V736" s="5">
        <v>1561.2449600000004</v>
      </c>
      <c r="W736" s="5">
        <v>1561.2449600000002</v>
      </c>
      <c r="X736" s="5">
        <v>1561.2449600000009</v>
      </c>
      <c r="Y736" s="5">
        <v>1561.2449599999993</v>
      </c>
      <c r="Z736" s="5">
        <v>1561.2449600000009</v>
      </c>
      <c r="AA736" s="5">
        <v>1561.2449599999998</v>
      </c>
      <c r="AB736" s="5">
        <v>1561.2449599999993</v>
      </c>
      <c r="AC736" s="5">
        <v>1561.24496</v>
      </c>
      <c r="AD736" s="5">
        <v>1561.2449599999995</v>
      </c>
      <c r="AE736" s="5">
        <v>1561.2449599999998</v>
      </c>
      <c r="AF736" s="5"/>
      <c r="AG736" s="6"/>
    </row>
    <row r="737" spans="1:33">
      <c r="A737" t="str">
        <f t="shared" si="12"/>
        <v>LOWW06000024Mig_OverseasIn</v>
      </c>
      <c r="B737" t="str">
        <f>VLOOKUP(D737, Lookups!B:D,3,FALSE)</f>
        <v>W06000024</v>
      </c>
      <c r="C737" s="3" t="s">
        <v>173</v>
      </c>
      <c r="D737" s="3" t="s">
        <v>56</v>
      </c>
      <c r="E737" s="3" t="s">
        <v>38</v>
      </c>
      <c r="F737" s="4" t="s">
        <v>31</v>
      </c>
      <c r="G737" s="5">
        <v>162.39999999999995</v>
      </c>
      <c r="H737" s="5">
        <v>162.39999999999995</v>
      </c>
      <c r="I737" s="5">
        <v>162.39999999999995</v>
      </c>
      <c r="J737" s="5">
        <v>162.39999999999995</v>
      </c>
      <c r="K737" s="5">
        <v>162.39999999999995</v>
      </c>
      <c r="L737" s="5">
        <v>162.39999999999995</v>
      </c>
      <c r="M737" s="5">
        <v>162.39999999999995</v>
      </c>
      <c r="N737" s="5">
        <v>162.39999999999995</v>
      </c>
      <c r="O737" s="5">
        <v>162.39999999999995</v>
      </c>
      <c r="P737" s="5">
        <v>162.39999999999995</v>
      </c>
      <c r="Q737" s="5">
        <v>162.39999999999995</v>
      </c>
      <c r="R737" s="5">
        <v>162.39999999999995</v>
      </c>
      <c r="S737" s="5">
        <v>162.39999999999995</v>
      </c>
      <c r="T737" s="5">
        <v>162.39999999999995</v>
      </c>
      <c r="U737" s="5">
        <v>162.39999999999995</v>
      </c>
      <c r="V737" s="5">
        <v>162.39999999999995</v>
      </c>
      <c r="W737" s="5">
        <v>162.39999999999995</v>
      </c>
      <c r="X737" s="5">
        <v>162.39999999999995</v>
      </c>
      <c r="Y737" s="5">
        <v>162.39999999999995</v>
      </c>
      <c r="Z737" s="5">
        <v>162.39999999999995</v>
      </c>
      <c r="AA737" s="5">
        <v>162.39999999999995</v>
      </c>
      <c r="AB737" s="5">
        <v>162.39999999999995</v>
      </c>
      <c r="AC737" s="5">
        <v>162.39999999999995</v>
      </c>
      <c r="AD737" s="5">
        <v>162.39999999999995</v>
      </c>
      <c r="AE737" s="5">
        <v>162.39999999999995</v>
      </c>
      <c r="AF737" s="5"/>
      <c r="AG737" s="6"/>
    </row>
    <row r="738" spans="1:33">
      <c r="A738" t="str">
        <f t="shared" si="12"/>
        <v>LOWW06000024Mig_OverseasOut</v>
      </c>
      <c r="B738" t="str">
        <f>VLOOKUP(D738, Lookups!B:D,3,FALSE)</f>
        <v>W06000024</v>
      </c>
      <c r="C738" s="3" t="s">
        <v>173</v>
      </c>
      <c r="D738" s="3" t="s">
        <v>56</v>
      </c>
      <c r="E738" s="3" t="s">
        <v>39</v>
      </c>
      <c r="F738" s="4" t="s">
        <v>31</v>
      </c>
      <c r="G738" s="5">
        <v>81.800000000000011</v>
      </c>
      <c r="H738" s="5">
        <v>81.8</v>
      </c>
      <c r="I738" s="5">
        <v>81.800000000000068</v>
      </c>
      <c r="J738" s="5">
        <v>81.800000000000026</v>
      </c>
      <c r="K738" s="5">
        <v>81.800000000000054</v>
      </c>
      <c r="L738" s="5">
        <v>81.8</v>
      </c>
      <c r="M738" s="5">
        <v>81.8</v>
      </c>
      <c r="N738" s="5">
        <v>81.799999999999983</v>
      </c>
      <c r="O738" s="5">
        <v>81.799999999999955</v>
      </c>
      <c r="P738" s="5">
        <v>81.8</v>
      </c>
      <c r="Q738" s="5">
        <v>81.800000000000026</v>
      </c>
      <c r="R738" s="5">
        <v>81.8</v>
      </c>
      <c r="S738" s="5">
        <v>81.799999999999983</v>
      </c>
      <c r="T738" s="5">
        <v>81.8</v>
      </c>
      <c r="U738" s="5">
        <v>81.79999999999994</v>
      </c>
      <c r="V738" s="5">
        <v>81.799999999999969</v>
      </c>
      <c r="W738" s="5">
        <v>81.800000000000026</v>
      </c>
      <c r="X738" s="5">
        <v>81.800000000000011</v>
      </c>
      <c r="Y738" s="5">
        <v>81.799999999999983</v>
      </c>
      <c r="Z738" s="5">
        <v>81.799999999999983</v>
      </c>
      <c r="AA738" s="5">
        <v>81.8</v>
      </c>
      <c r="AB738" s="5">
        <v>81.799999999999983</v>
      </c>
      <c r="AC738" s="5">
        <v>81.799999999999955</v>
      </c>
      <c r="AD738" s="5">
        <v>81.799999999999969</v>
      </c>
      <c r="AE738" s="5">
        <v>81.800000000000054</v>
      </c>
      <c r="AF738" s="5"/>
      <c r="AG738" s="6"/>
    </row>
    <row r="739" spans="1:33">
      <c r="A739" t="str">
        <f t="shared" si="12"/>
        <v>LOWW06000024Constraint</v>
      </c>
      <c r="B739" t="str">
        <f>VLOOKUP(D739, Lookups!B:D,3,FALSE)</f>
        <v>W06000024</v>
      </c>
      <c r="C739" s="3" t="s">
        <v>173</v>
      </c>
      <c r="D739" s="3" t="s">
        <v>56</v>
      </c>
      <c r="E739" s="3" t="s">
        <v>40</v>
      </c>
      <c r="F739" s="4" t="s">
        <v>31</v>
      </c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6"/>
    </row>
    <row r="740" spans="1:33">
      <c r="A740" t="str">
        <f t="shared" si="12"/>
        <v>LOWW06000018StartPop</v>
      </c>
      <c r="B740" t="str">
        <f>VLOOKUP(D740, Lookups!B:D,3,FALSE)</f>
        <v>W06000018</v>
      </c>
      <c r="C740" s="3" t="s">
        <v>173</v>
      </c>
      <c r="D740" s="3" t="s">
        <v>57</v>
      </c>
      <c r="E740" s="3" t="s">
        <v>30</v>
      </c>
      <c r="F740" s="4" t="s">
        <v>31</v>
      </c>
      <c r="G740" s="5">
        <v>179941</v>
      </c>
      <c r="H740" s="5">
        <v>180205.66021140665</v>
      </c>
      <c r="I740" s="5">
        <v>180383.76564401391</v>
      </c>
      <c r="J740" s="5">
        <v>180529.32108619783</v>
      </c>
      <c r="K740" s="5">
        <v>180646.30082242916</v>
      </c>
      <c r="L740" s="5">
        <v>180731.14515109922</v>
      </c>
      <c r="M740" s="5">
        <v>180776.38924982861</v>
      </c>
      <c r="N740" s="5">
        <v>180783.06930764508</v>
      </c>
      <c r="O740" s="5">
        <v>180749.58895193943</v>
      </c>
      <c r="P740" s="5">
        <v>180679.87480896717</v>
      </c>
      <c r="Q740" s="5">
        <v>180568.32640465253</v>
      </c>
      <c r="R740" s="5">
        <v>180417.55686122974</v>
      </c>
      <c r="S740" s="5">
        <v>180229.01614983959</v>
      </c>
      <c r="T740" s="5">
        <v>180004.79215048772</v>
      </c>
      <c r="U740" s="5">
        <v>179742.21391261654</v>
      </c>
      <c r="V740" s="5">
        <v>179439.17487192311</v>
      </c>
      <c r="W740" s="5">
        <v>179094.75074828742</v>
      </c>
      <c r="X740" s="5">
        <v>178713.11197246585</v>
      </c>
      <c r="Y740" s="5">
        <v>178297.29388607404</v>
      </c>
      <c r="Z740" s="5">
        <v>177847.14541598957</v>
      </c>
      <c r="AA740" s="5">
        <v>177361.69957810757</v>
      </c>
      <c r="AB740" s="5">
        <v>176842.88047367058</v>
      </c>
      <c r="AC740" s="5">
        <v>176290.96255904716</v>
      </c>
      <c r="AD740" s="5">
        <v>175710.0356934233</v>
      </c>
      <c r="AE740" s="5">
        <v>175097.71691819935</v>
      </c>
      <c r="AF740" s="5">
        <v>174457.23227038287</v>
      </c>
      <c r="AG740" s="6"/>
    </row>
    <row r="741" spans="1:33">
      <c r="A741" t="str">
        <f t="shared" si="12"/>
        <v>LOWW06000018Births</v>
      </c>
      <c r="B741" t="str">
        <f>VLOOKUP(D741, Lookups!B:D,3,FALSE)</f>
        <v>W06000018</v>
      </c>
      <c r="C741" s="3" t="s">
        <v>173</v>
      </c>
      <c r="D741" s="3" t="s">
        <v>57</v>
      </c>
      <c r="E741" s="3" t="s">
        <v>34</v>
      </c>
      <c r="F741" s="4" t="s">
        <v>32</v>
      </c>
      <c r="G741" s="5">
        <v>1077.964136860184</v>
      </c>
      <c r="H741" s="5">
        <v>1048.5959188524594</v>
      </c>
      <c r="I741" s="5">
        <v>1030.9113897046077</v>
      </c>
      <c r="J741" s="5">
        <v>1015.2324759312114</v>
      </c>
      <c r="K741" s="5">
        <v>1000.4209220528149</v>
      </c>
      <c r="L741" s="5">
        <v>985.39709398937987</v>
      </c>
      <c r="M741" s="5">
        <v>971.01052093948351</v>
      </c>
      <c r="N741" s="5">
        <v>957.90249718388009</v>
      </c>
      <c r="O741" s="5">
        <v>946.21835045640046</v>
      </c>
      <c r="P741" s="5">
        <v>935.4541396218043</v>
      </c>
      <c r="Q741" s="5">
        <v>926.14666789300873</v>
      </c>
      <c r="R741" s="5">
        <v>919.18511773664977</v>
      </c>
      <c r="S741" s="5">
        <v>913.29197912646418</v>
      </c>
      <c r="T741" s="5">
        <v>907.3568206387439</v>
      </c>
      <c r="U741" s="5">
        <v>901.90605926119792</v>
      </c>
      <c r="V741" s="5">
        <v>897.04397252191745</v>
      </c>
      <c r="W741" s="5">
        <v>893.2790725477314</v>
      </c>
      <c r="X741" s="5">
        <v>891.00744228795315</v>
      </c>
      <c r="Y741" s="5">
        <v>889.54456009297451</v>
      </c>
      <c r="Z741" s="5">
        <v>888.44585677051759</v>
      </c>
      <c r="AA741" s="5">
        <v>887.7957544888045</v>
      </c>
      <c r="AB741" s="5">
        <v>887.1184229989251</v>
      </c>
      <c r="AC741" s="5">
        <v>886.6926084467085</v>
      </c>
      <c r="AD741" s="5">
        <v>886.23806522769132</v>
      </c>
      <c r="AE741" s="5">
        <v>883.84038898647827</v>
      </c>
      <c r="AF741" s="5"/>
      <c r="AG741" s="6"/>
    </row>
    <row r="742" spans="1:33">
      <c r="A742" t="str">
        <f t="shared" si="12"/>
        <v>LOWW06000018Births</v>
      </c>
      <c r="B742" t="str">
        <f>VLOOKUP(D742, Lookups!B:D,3,FALSE)</f>
        <v>W06000018</v>
      </c>
      <c r="C742" s="3" t="s">
        <v>173</v>
      </c>
      <c r="D742" s="3" t="s">
        <v>57</v>
      </c>
      <c r="E742" s="3" t="s">
        <v>34</v>
      </c>
      <c r="F742" s="4" t="s">
        <v>33</v>
      </c>
      <c r="G742" s="5">
        <v>1026.6325590835042</v>
      </c>
      <c r="H742" s="5">
        <v>998.66282634562992</v>
      </c>
      <c r="I742" s="5">
        <v>981.82041684940327</v>
      </c>
      <c r="J742" s="5">
        <v>966.88811732252282</v>
      </c>
      <c r="K742" s="5">
        <v>952.78187487695095</v>
      </c>
      <c r="L742" s="5">
        <v>938.47346653145564</v>
      </c>
      <c r="M742" s="5">
        <v>924.77196775091443</v>
      </c>
      <c r="N742" s="5">
        <v>912.28813502161847</v>
      </c>
      <c r="O742" s="5">
        <v>901.1603757155633</v>
      </c>
      <c r="P742" s="5">
        <v>890.90874587208441</v>
      </c>
      <c r="Q742" s="5">
        <v>882.04448667013821</v>
      </c>
      <c r="R742" s="5">
        <v>875.41443859355945</v>
      </c>
      <c r="S742" s="5">
        <v>869.80192537022447</v>
      </c>
      <c r="T742" s="5">
        <v>864.14939321404131</v>
      </c>
      <c r="U742" s="5">
        <v>858.95819166045067</v>
      </c>
      <c r="V742" s="5">
        <v>854.32763264559082</v>
      </c>
      <c r="W742" s="5">
        <v>850.74201345565177</v>
      </c>
      <c r="X742" s="5">
        <v>848.5785559646813</v>
      </c>
      <c r="Y742" s="5">
        <v>847.18533476175423</v>
      </c>
      <c r="Z742" s="5">
        <v>846.13895059642118</v>
      </c>
      <c r="AA742" s="5">
        <v>845.51980553739804</v>
      </c>
      <c r="AB742" s="5">
        <v>844.87472789796175</v>
      </c>
      <c r="AC742" s="5">
        <v>844.46919021030681</v>
      </c>
      <c r="AD742" s="5">
        <v>844.03629188633022</v>
      </c>
      <c r="AE742" s="5">
        <v>841.75279059792933</v>
      </c>
      <c r="AF742" s="5"/>
      <c r="AG742" s="6"/>
    </row>
    <row r="743" spans="1:33">
      <c r="A743" t="str">
        <f t="shared" si="12"/>
        <v>LOWW06000018Deaths</v>
      </c>
      <c r="B743" t="str">
        <f>VLOOKUP(D743, Lookups!B:D,3,FALSE)</f>
        <v>W06000018</v>
      </c>
      <c r="C743" s="3" t="s">
        <v>173</v>
      </c>
      <c r="D743" s="3" t="s">
        <v>57</v>
      </c>
      <c r="E743" s="3" t="s">
        <v>35</v>
      </c>
      <c r="F743" s="4" t="s">
        <v>31</v>
      </c>
      <c r="G743" s="5">
        <v>1729.9395245370406</v>
      </c>
      <c r="H743" s="5">
        <v>1759.1563525908402</v>
      </c>
      <c r="I743" s="5">
        <v>1757.1794043701836</v>
      </c>
      <c r="J743" s="5">
        <v>1755.1438970222448</v>
      </c>
      <c r="K743" s="5">
        <v>1758.3615082597996</v>
      </c>
      <c r="L743" s="5">
        <v>1768.6295017915256</v>
      </c>
      <c r="M743" s="5">
        <v>1779.1054708737447</v>
      </c>
      <c r="N743" s="5">
        <v>1793.6740279113071</v>
      </c>
      <c r="O743" s="5">
        <v>1807.0959091440864</v>
      </c>
      <c r="P743" s="5">
        <v>1827.9143298084823</v>
      </c>
      <c r="Q743" s="5">
        <v>1848.9637379860649</v>
      </c>
      <c r="R743" s="5">
        <v>1873.1433077202196</v>
      </c>
      <c r="S743" s="5">
        <v>1897.3209438487415</v>
      </c>
      <c r="T743" s="5">
        <v>1924.0874917238268</v>
      </c>
      <c r="U743" s="5">
        <v>1953.9063316150446</v>
      </c>
      <c r="V743" s="5">
        <v>1985.7987688031392</v>
      </c>
      <c r="W743" s="5">
        <v>2015.6629018252074</v>
      </c>
      <c r="X743" s="5">
        <v>2045.4071246443509</v>
      </c>
      <c r="Y743" s="5">
        <v>2076.8814049391731</v>
      </c>
      <c r="Z743" s="5">
        <v>2110.0336852490368</v>
      </c>
      <c r="AA743" s="5">
        <v>2142.1377044631117</v>
      </c>
      <c r="AB743" s="5">
        <v>2173.9141055202108</v>
      </c>
      <c r="AC743" s="5">
        <v>2202.0917042809238</v>
      </c>
      <c r="AD743" s="5">
        <v>2232.5961723381224</v>
      </c>
      <c r="AE743" s="5">
        <v>2256.0808674008249</v>
      </c>
      <c r="AF743" s="5"/>
      <c r="AG743" s="6"/>
    </row>
    <row r="744" spans="1:33">
      <c r="A744" t="str">
        <f t="shared" si="12"/>
        <v>LOWW06000018Mig_InternalIN</v>
      </c>
      <c r="B744" t="str">
        <f>VLOOKUP(D744, Lookups!B:D,3,FALSE)</f>
        <v>W06000018</v>
      </c>
      <c r="C744" s="3" t="s">
        <v>173</v>
      </c>
      <c r="D744" s="3" t="s">
        <v>57</v>
      </c>
      <c r="E744" s="3" t="s">
        <v>36</v>
      </c>
      <c r="F744" s="4" t="s">
        <v>31</v>
      </c>
      <c r="G744" s="5">
        <v>4383.5647000000026</v>
      </c>
      <c r="H744" s="5">
        <v>4383.5646999999999</v>
      </c>
      <c r="I744" s="5">
        <v>4383.5647000000008</v>
      </c>
      <c r="J744" s="5">
        <v>4383.5646999999999</v>
      </c>
      <c r="K744" s="5">
        <v>4383.5647000000026</v>
      </c>
      <c r="L744" s="5">
        <v>4383.5647000000008</v>
      </c>
      <c r="M744" s="5">
        <v>4383.5647000000026</v>
      </c>
      <c r="N744" s="5">
        <v>4383.5646999999999</v>
      </c>
      <c r="O744" s="5">
        <v>4383.5646999999999</v>
      </c>
      <c r="P744" s="5">
        <v>4383.5646999999999</v>
      </c>
      <c r="Q744" s="5">
        <v>4383.5647000000017</v>
      </c>
      <c r="R744" s="5">
        <v>4383.564699999999</v>
      </c>
      <c r="S744" s="5">
        <v>4383.5647000000017</v>
      </c>
      <c r="T744" s="5">
        <v>4383.5647000000008</v>
      </c>
      <c r="U744" s="5">
        <v>4383.5647000000054</v>
      </c>
      <c r="V744" s="5">
        <v>4383.5647000000008</v>
      </c>
      <c r="W744" s="5">
        <v>4383.564699999999</v>
      </c>
      <c r="X744" s="5">
        <v>4383.5646999999972</v>
      </c>
      <c r="Y744" s="5">
        <v>4383.5647000000044</v>
      </c>
      <c r="Z744" s="5">
        <v>4383.5647000000008</v>
      </c>
      <c r="AA744" s="5">
        <v>4383.5646999999972</v>
      </c>
      <c r="AB744" s="5">
        <v>4383.5646999999999</v>
      </c>
      <c r="AC744" s="5">
        <v>4383.5646999999981</v>
      </c>
      <c r="AD744" s="5">
        <v>4383.5646999999999</v>
      </c>
      <c r="AE744" s="5">
        <v>4383.5646999999981</v>
      </c>
      <c r="AF744" s="5"/>
      <c r="AG744" s="6"/>
    </row>
    <row r="745" spans="1:33">
      <c r="A745" t="str">
        <f t="shared" si="12"/>
        <v>LOWW06000018Mig_InternalOut</v>
      </c>
      <c r="B745" t="str">
        <f>VLOOKUP(D745, Lookups!B:D,3,FALSE)</f>
        <v>W06000018</v>
      </c>
      <c r="C745" s="3" t="s">
        <v>173</v>
      </c>
      <c r="D745" s="3" t="s">
        <v>57</v>
      </c>
      <c r="E745" s="3" t="s">
        <v>37</v>
      </c>
      <c r="F745" s="4" t="s">
        <v>31</v>
      </c>
      <c r="G745" s="5">
        <v>4462.9616599999999</v>
      </c>
      <c r="H745" s="5">
        <v>4462.9616600000018</v>
      </c>
      <c r="I745" s="5">
        <v>4462.9616600000008</v>
      </c>
      <c r="J745" s="5">
        <v>4462.9616600000008</v>
      </c>
      <c r="K745" s="5">
        <v>4462.9616599999999</v>
      </c>
      <c r="L745" s="5">
        <v>4462.9616600000008</v>
      </c>
      <c r="M745" s="5">
        <v>4462.9616599999972</v>
      </c>
      <c r="N745" s="5">
        <v>4462.9616600000036</v>
      </c>
      <c r="O745" s="5">
        <v>4462.9616599999999</v>
      </c>
      <c r="P745" s="5">
        <v>4462.961659999999</v>
      </c>
      <c r="Q745" s="5">
        <v>4462.9616599999899</v>
      </c>
      <c r="R745" s="5">
        <v>4462.9616599999963</v>
      </c>
      <c r="S745" s="5">
        <v>4462.9616599999999</v>
      </c>
      <c r="T745" s="5">
        <v>4462.9616600000027</v>
      </c>
      <c r="U745" s="5">
        <v>4462.9616600000018</v>
      </c>
      <c r="V745" s="5">
        <v>4462.9616600000018</v>
      </c>
      <c r="W745" s="5">
        <v>4462.9616600000027</v>
      </c>
      <c r="X745" s="5">
        <v>4462.9616600000018</v>
      </c>
      <c r="Y745" s="5">
        <v>4462.9616599999972</v>
      </c>
      <c r="Z745" s="5">
        <v>4462.961659999999</v>
      </c>
      <c r="AA745" s="5">
        <v>4462.9616599999981</v>
      </c>
      <c r="AB745" s="5">
        <v>4462.9616600000008</v>
      </c>
      <c r="AC745" s="5">
        <v>4462.9616599999981</v>
      </c>
      <c r="AD745" s="5">
        <v>4462.9616600000008</v>
      </c>
      <c r="AE745" s="5">
        <v>4462.9616599999999</v>
      </c>
      <c r="AF745" s="5"/>
      <c r="AG745" s="6"/>
    </row>
    <row r="746" spans="1:33">
      <c r="A746" t="str">
        <f t="shared" si="12"/>
        <v>LOWW06000018Mig_OverseasIn</v>
      </c>
      <c r="B746" t="str">
        <f>VLOOKUP(D746, Lookups!B:D,3,FALSE)</f>
        <v>W06000018</v>
      </c>
      <c r="C746" s="3" t="s">
        <v>173</v>
      </c>
      <c r="D746" s="3" t="s">
        <v>57</v>
      </c>
      <c r="E746" s="3" t="s">
        <v>38</v>
      </c>
      <c r="F746" s="4" t="s">
        <v>31</v>
      </c>
      <c r="G746" s="5">
        <v>143.99999999999997</v>
      </c>
      <c r="H746" s="5">
        <v>143.99999999999997</v>
      </c>
      <c r="I746" s="5">
        <v>143.99999999999997</v>
      </c>
      <c r="J746" s="5">
        <v>143.99999999999997</v>
      </c>
      <c r="K746" s="5">
        <v>143.99999999999997</v>
      </c>
      <c r="L746" s="5">
        <v>143.99999999999997</v>
      </c>
      <c r="M746" s="5">
        <v>143.99999999999997</v>
      </c>
      <c r="N746" s="5">
        <v>143.99999999999997</v>
      </c>
      <c r="O746" s="5">
        <v>143.99999999999997</v>
      </c>
      <c r="P746" s="5">
        <v>143.99999999999997</v>
      </c>
      <c r="Q746" s="5">
        <v>143.99999999999997</v>
      </c>
      <c r="R746" s="5">
        <v>143.99999999999997</v>
      </c>
      <c r="S746" s="5">
        <v>143.99999999999997</v>
      </c>
      <c r="T746" s="5">
        <v>143.99999999999997</v>
      </c>
      <c r="U746" s="5">
        <v>143.99999999999997</v>
      </c>
      <c r="V746" s="5">
        <v>143.99999999999997</v>
      </c>
      <c r="W746" s="5">
        <v>143.99999999999997</v>
      </c>
      <c r="X746" s="5">
        <v>143.99999999999997</v>
      </c>
      <c r="Y746" s="5">
        <v>143.99999999999997</v>
      </c>
      <c r="Z746" s="5">
        <v>143.99999999999997</v>
      </c>
      <c r="AA746" s="5">
        <v>143.99999999999997</v>
      </c>
      <c r="AB746" s="5">
        <v>143.99999999999997</v>
      </c>
      <c r="AC746" s="5">
        <v>143.99999999999997</v>
      </c>
      <c r="AD746" s="5">
        <v>143.99999999999997</v>
      </c>
      <c r="AE746" s="5">
        <v>143.99999999999997</v>
      </c>
      <c r="AF746" s="5"/>
      <c r="AG746" s="6"/>
    </row>
    <row r="747" spans="1:33">
      <c r="A747" t="str">
        <f t="shared" si="12"/>
        <v>LOWW06000018Mig_OverseasOut</v>
      </c>
      <c r="B747" t="str">
        <f>VLOOKUP(D747, Lookups!B:D,3,FALSE)</f>
        <v>W06000018</v>
      </c>
      <c r="C747" s="3" t="s">
        <v>173</v>
      </c>
      <c r="D747" s="3" t="s">
        <v>57</v>
      </c>
      <c r="E747" s="3" t="s">
        <v>39</v>
      </c>
      <c r="F747" s="4" t="s">
        <v>31</v>
      </c>
      <c r="G747" s="5">
        <v>174.60000000000005</v>
      </c>
      <c r="H747" s="5">
        <v>174.60000000000002</v>
      </c>
      <c r="I747" s="5">
        <v>174.6</v>
      </c>
      <c r="J747" s="5">
        <v>174.60000000000011</v>
      </c>
      <c r="K747" s="5">
        <v>174.60000000000011</v>
      </c>
      <c r="L747" s="5">
        <v>174.60000000000008</v>
      </c>
      <c r="M747" s="5">
        <v>174.59999999999994</v>
      </c>
      <c r="N747" s="5">
        <v>174.60000000000008</v>
      </c>
      <c r="O747" s="5">
        <v>174.60000000000008</v>
      </c>
      <c r="P747" s="5">
        <v>174.60000000000002</v>
      </c>
      <c r="Q747" s="5">
        <v>174.59999999999997</v>
      </c>
      <c r="R747" s="5">
        <v>174.60000000000002</v>
      </c>
      <c r="S747" s="5">
        <v>174.60000000000002</v>
      </c>
      <c r="T747" s="5">
        <v>174.60000000000002</v>
      </c>
      <c r="U747" s="5">
        <v>174.6</v>
      </c>
      <c r="V747" s="5">
        <v>174.59999999999991</v>
      </c>
      <c r="W747" s="5">
        <v>174.60000000000008</v>
      </c>
      <c r="X747" s="5">
        <v>174.59999999999994</v>
      </c>
      <c r="Y747" s="5">
        <v>174.6</v>
      </c>
      <c r="Z747" s="5">
        <v>174.60000000000002</v>
      </c>
      <c r="AA747" s="5">
        <v>174.6</v>
      </c>
      <c r="AB747" s="5">
        <v>174.6</v>
      </c>
      <c r="AC747" s="5">
        <v>174.60000000000005</v>
      </c>
      <c r="AD747" s="5">
        <v>174.6</v>
      </c>
      <c r="AE747" s="5">
        <v>174.60000000000002</v>
      </c>
      <c r="AF747" s="5"/>
      <c r="AG747" s="6"/>
    </row>
    <row r="748" spans="1:33">
      <c r="A748" t="str">
        <f t="shared" si="12"/>
        <v>LOWW06000018Constraint</v>
      </c>
      <c r="B748" t="str">
        <f>VLOOKUP(D748, Lookups!B:D,3,FALSE)</f>
        <v>W06000018</v>
      </c>
      <c r="C748" s="3" t="s">
        <v>173</v>
      </c>
      <c r="D748" s="3" t="s">
        <v>57</v>
      </c>
      <c r="E748" s="3" t="s">
        <v>40</v>
      </c>
      <c r="F748" s="4" t="s">
        <v>31</v>
      </c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6"/>
    </row>
    <row r="749" spans="1:33">
      <c r="A749" t="str">
        <f t="shared" si="12"/>
        <v>LOWW06000019StartPop</v>
      </c>
      <c r="B749" t="str">
        <f>VLOOKUP(D749, Lookups!B:D,3,FALSE)</f>
        <v>W06000019</v>
      </c>
      <c r="C749" s="3" t="s">
        <v>173</v>
      </c>
      <c r="D749" s="3" t="s">
        <v>58</v>
      </c>
      <c r="E749" s="3" t="s">
        <v>30</v>
      </c>
      <c r="F749" s="4" t="s">
        <v>31</v>
      </c>
      <c r="G749" s="5">
        <v>69674</v>
      </c>
      <c r="H749" s="5">
        <v>69609.080093065204</v>
      </c>
      <c r="I749" s="5">
        <v>69509.917363308006</v>
      </c>
      <c r="J749" s="5">
        <v>69403.164073489432</v>
      </c>
      <c r="K749" s="5">
        <v>69284.886924361097</v>
      </c>
      <c r="L749" s="5">
        <v>69155.380442361056</v>
      </c>
      <c r="M749" s="5">
        <v>69012.571008048646</v>
      </c>
      <c r="N749" s="5">
        <v>68857.582288336853</v>
      </c>
      <c r="O749" s="5">
        <v>68684.70402914306</v>
      </c>
      <c r="P749" s="5">
        <v>68496.990459923371</v>
      </c>
      <c r="Q749" s="5">
        <v>68292.840220055761</v>
      </c>
      <c r="R749" s="5">
        <v>68073.108718511343</v>
      </c>
      <c r="S749" s="5">
        <v>67837.54995777228</v>
      </c>
      <c r="T749" s="5">
        <v>67584.544667951312</v>
      </c>
      <c r="U749" s="5">
        <v>67316.710876374549</v>
      </c>
      <c r="V749" s="5">
        <v>67032.62251180895</v>
      </c>
      <c r="W749" s="5">
        <v>66734.150039020868</v>
      </c>
      <c r="X749" s="5">
        <v>66419.383099197366</v>
      </c>
      <c r="Y749" s="5">
        <v>66091.033183426684</v>
      </c>
      <c r="Z749" s="5">
        <v>65749.189629255387</v>
      </c>
      <c r="AA749" s="5">
        <v>65395.011851326693</v>
      </c>
      <c r="AB749" s="5">
        <v>65032.572653039802</v>
      </c>
      <c r="AC749" s="5">
        <v>64660.302034160653</v>
      </c>
      <c r="AD749" s="5">
        <v>64279.566075413459</v>
      </c>
      <c r="AE749" s="5">
        <v>63888.949465991791</v>
      </c>
      <c r="AF749" s="5">
        <v>63488.510609609068</v>
      </c>
      <c r="AG749" s="6"/>
    </row>
    <row r="750" spans="1:33">
      <c r="A750" t="str">
        <f t="shared" si="12"/>
        <v>LOWW06000019Births</v>
      </c>
      <c r="B750" t="str">
        <f>VLOOKUP(D750, Lookups!B:D,3,FALSE)</f>
        <v>W06000019</v>
      </c>
      <c r="C750" s="3" t="s">
        <v>173</v>
      </c>
      <c r="D750" s="3" t="s">
        <v>58</v>
      </c>
      <c r="E750" s="3" t="s">
        <v>34</v>
      </c>
      <c r="F750" s="4" t="s">
        <v>32</v>
      </c>
      <c r="G750" s="5">
        <v>408.67225221750266</v>
      </c>
      <c r="H750" s="5">
        <v>397.4345174055743</v>
      </c>
      <c r="I750" s="5">
        <v>390.30361306964153</v>
      </c>
      <c r="J750" s="5">
        <v>383.46136408986388</v>
      </c>
      <c r="K750" s="5">
        <v>376.53627170332777</v>
      </c>
      <c r="L750" s="5">
        <v>369.70437884434546</v>
      </c>
      <c r="M750" s="5">
        <v>362.82859266500611</v>
      </c>
      <c r="N750" s="5">
        <v>355.92681976342237</v>
      </c>
      <c r="O750" s="5">
        <v>349.50924115201883</v>
      </c>
      <c r="P750" s="5">
        <v>343.32953382740584</v>
      </c>
      <c r="Q750" s="5">
        <v>337.80573615380138</v>
      </c>
      <c r="R750" s="5">
        <v>333.06637541766389</v>
      </c>
      <c r="S750" s="5">
        <v>328.38818909310146</v>
      </c>
      <c r="T750" s="5">
        <v>323.97923215888864</v>
      </c>
      <c r="U750" s="5">
        <v>319.8405600839983</v>
      </c>
      <c r="V750" s="5">
        <v>315.92364780116753</v>
      </c>
      <c r="W750" s="5">
        <v>312.5814879314579</v>
      </c>
      <c r="X750" s="5">
        <v>310.03902518639541</v>
      </c>
      <c r="Y750" s="5">
        <v>308.29677546306323</v>
      </c>
      <c r="Z750" s="5">
        <v>306.9102584166252</v>
      </c>
      <c r="AA750" s="5">
        <v>305.90742684509746</v>
      </c>
      <c r="AB750" s="5">
        <v>305.19358079952866</v>
      </c>
      <c r="AC750" s="5">
        <v>304.46869106598973</v>
      </c>
      <c r="AD750" s="5">
        <v>303.78104113545862</v>
      </c>
      <c r="AE750" s="5">
        <v>302.51722236820694</v>
      </c>
      <c r="AF750" s="5"/>
      <c r="AG750" s="6"/>
    </row>
    <row r="751" spans="1:33">
      <c r="A751" t="str">
        <f t="shared" si="12"/>
        <v>LOWW06000019Births</v>
      </c>
      <c r="B751" t="str">
        <f>VLOOKUP(D751, Lookups!B:D,3,FALSE)</f>
        <v>W06000019</v>
      </c>
      <c r="C751" s="3" t="s">
        <v>173</v>
      </c>
      <c r="D751" s="3" t="s">
        <v>58</v>
      </c>
      <c r="E751" s="3" t="s">
        <v>34</v>
      </c>
      <c r="F751" s="4" t="s">
        <v>33</v>
      </c>
      <c r="G751" s="5">
        <v>389.21168689575063</v>
      </c>
      <c r="H751" s="5">
        <v>378.5090818147728</v>
      </c>
      <c r="I751" s="5">
        <v>371.7177440358538</v>
      </c>
      <c r="J751" s="5">
        <v>365.20131613273634</v>
      </c>
      <c r="K751" s="5">
        <v>358.60598974331913</v>
      </c>
      <c r="L751" s="5">
        <v>352.09942481284685</v>
      </c>
      <c r="M751" s="5">
        <v>345.55105671818387</v>
      </c>
      <c r="N751" s="5">
        <v>338.97793936308847</v>
      </c>
      <c r="O751" s="5">
        <v>332.86595944867759</v>
      </c>
      <c r="P751" s="5">
        <v>326.98052362746944</v>
      </c>
      <c r="Q751" s="5">
        <v>321.71976369344259</v>
      </c>
      <c r="R751" s="5">
        <v>317.20608659177861</v>
      </c>
      <c r="S751" s="5">
        <v>312.75067083718386</v>
      </c>
      <c r="T751" s="5">
        <v>308.55166403771466</v>
      </c>
      <c r="U751" s="5">
        <v>304.61007140196335</v>
      </c>
      <c r="V751" s="5">
        <v>300.87967857800459</v>
      </c>
      <c r="W751" s="5">
        <v>297.69666903011716</v>
      </c>
      <c r="X751" s="5">
        <v>295.27527582686946</v>
      </c>
      <c r="Y751" s="5">
        <v>293.61599029883985</v>
      </c>
      <c r="Z751" s="5">
        <v>292.29549781219401</v>
      </c>
      <c r="AA751" s="5">
        <v>291.34042008056747</v>
      </c>
      <c r="AB751" s="5">
        <v>290.66056667218913</v>
      </c>
      <c r="AC751" s="5">
        <v>289.97019546525451</v>
      </c>
      <c r="AD751" s="5">
        <v>289.31529073902578</v>
      </c>
      <c r="AE751" s="5">
        <v>288.11165376180634</v>
      </c>
      <c r="AF751" s="5"/>
      <c r="AG751" s="6"/>
    </row>
    <row r="752" spans="1:33">
      <c r="A752" t="str">
        <f t="shared" si="12"/>
        <v>LOWW06000019Deaths</v>
      </c>
      <c r="B752" t="str">
        <f>VLOOKUP(D752, Lookups!B:D,3,FALSE)</f>
        <v>W06000019</v>
      </c>
      <c r="C752" s="3" t="s">
        <v>173</v>
      </c>
      <c r="D752" s="3" t="s">
        <v>58</v>
      </c>
      <c r="E752" s="3" t="s">
        <v>35</v>
      </c>
      <c r="F752" s="4" t="s">
        <v>31</v>
      </c>
      <c r="G752" s="5">
        <v>750.82398604810987</v>
      </c>
      <c r="H752" s="5">
        <v>763.12646897747175</v>
      </c>
      <c r="I752" s="5">
        <v>756.79478692405291</v>
      </c>
      <c r="J752" s="5">
        <v>754.9599693509623</v>
      </c>
      <c r="K752" s="5">
        <v>752.66888344669746</v>
      </c>
      <c r="L752" s="5">
        <v>752.63337796957524</v>
      </c>
      <c r="M752" s="5">
        <v>751.3885090949924</v>
      </c>
      <c r="N752" s="5">
        <v>755.80315832032397</v>
      </c>
      <c r="O752" s="5">
        <v>758.10890982037449</v>
      </c>
      <c r="P752" s="5">
        <v>762.48043732244855</v>
      </c>
      <c r="Q752" s="5">
        <v>767.2771413917061</v>
      </c>
      <c r="R752" s="5">
        <v>773.85136274848708</v>
      </c>
      <c r="S752" s="5">
        <v>782.16428975127167</v>
      </c>
      <c r="T752" s="5">
        <v>788.38482777333502</v>
      </c>
      <c r="U752" s="5">
        <v>796.55913605156502</v>
      </c>
      <c r="V752" s="5">
        <v>803.29593916724207</v>
      </c>
      <c r="W752" s="5">
        <v>813.06523678511337</v>
      </c>
      <c r="X752" s="5">
        <v>821.6843567839237</v>
      </c>
      <c r="Y752" s="5">
        <v>831.77645993325234</v>
      </c>
      <c r="Z752" s="5">
        <v>841.4036741574522</v>
      </c>
      <c r="AA752" s="5">
        <v>847.70718521259971</v>
      </c>
      <c r="AB752" s="5">
        <v>856.14490635084792</v>
      </c>
      <c r="AC752" s="5">
        <v>863.19498527845826</v>
      </c>
      <c r="AD752" s="5">
        <v>871.73308129612337</v>
      </c>
      <c r="AE752" s="5">
        <v>879.08787251276112</v>
      </c>
      <c r="AF752" s="5"/>
      <c r="AG752" s="6"/>
    </row>
    <row r="753" spans="1:33">
      <c r="A753" t="str">
        <f t="shared" si="12"/>
        <v>LOWW06000019Mig_InternalIN</v>
      </c>
      <c r="B753" t="str">
        <f>VLOOKUP(D753, Lookups!B:D,3,FALSE)</f>
        <v>W06000019</v>
      </c>
      <c r="C753" s="3" t="s">
        <v>173</v>
      </c>
      <c r="D753" s="3" t="s">
        <v>58</v>
      </c>
      <c r="E753" s="3" t="s">
        <v>36</v>
      </c>
      <c r="F753" s="4" t="s">
        <v>31</v>
      </c>
      <c r="G753" s="5">
        <v>1652.706999999999</v>
      </c>
      <c r="H753" s="5">
        <v>1652.7069999999999</v>
      </c>
      <c r="I753" s="5">
        <v>1652.7069999999997</v>
      </c>
      <c r="J753" s="5">
        <v>1652.7070000000006</v>
      </c>
      <c r="K753" s="5">
        <v>1652.7069999999999</v>
      </c>
      <c r="L753" s="5">
        <v>1652.7070000000008</v>
      </c>
      <c r="M753" s="5">
        <v>1652.7069999999981</v>
      </c>
      <c r="N753" s="5">
        <v>1652.707000000001</v>
      </c>
      <c r="O753" s="5">
        <v>1652.7069999999999</v>
      </c>
      <c r="P753" s="5">
        <v>1652.7069999999985</v>
      </c>
      <c r="Q753" s="5">
        <v>1652.706999999999</v>
      </c>
      <c r="R753" s="5">
        <v>1652.7069999999997</v>
      </c>
      <c r="S753" s="5">
        <v>1652.7069999999994</v>
      </c>
      <c r="T753" s="5">
        <v>1652.7069999999997</v>
      </c>
      <c r="U753" s="5">
        <v>1652.7070000000019</v>
      </c>
      <c r="V753" s="5">
        <v>1652.706999999999</v>
      </c>
      <c r="W753" s="5">
        <v>1652.7069999999994</v>
      </c>
      <c r="X753" s="5">
        <v>1652.707000000001</v>
      </c>
      <c r="Y753" s="5">
        <v>1652.7069999999999</v>
      </c>
      <c r="Z753" s="5">
        <v>1652.7070000000006</v>
      </c>
      <c r="AA753" s="5">
        <v>1652.7070000000008</v>
      </c>
      <c r="AB753" s="5">
        <v>1652.7070000000003</v>
      </c>
      <c r="AC753" s="5">
        <v>1652.7069999999994</v>
      </c>
      <c r="AD753" s="5">
        <v>1652.7070000000003</v>
      </c>
      <c r="AE753" s="5">
        <v>1652.7070000000001</v>
      </c>
      <c r="AF753" s="5"/>
      <c r="AG753" s="6"/>
    </row>
    <row r="754" spans="1:33">
      <c r="A754" t="str">
        <f t="shared" si="12"/>
        <v>LOWW06000019Mig_InternalOut</v>
      </c>
      <c r="B754" t="str">
        <f>VLOOKUP(D754, Lookups!B:D,3,FALSE)</f>
        <v>W06000019</v>
      </c>
      <c r="C754" s="3" t="s">
        <v>173</v>
      </c>
      <c r="D754" s="3" t="s">
        <v>58</v>
      </c>
      <c r="E754" s="3" t="s">
        <v>37</v>
      </c>
      <c r="F754" s="4" t="s">
        <v>31</v>
      </c>
      <c r="G754" s="5">
        <v>1778.8868599999989</v>
      </c>
      <c r="H754" s="5">
        <v>1778.8868600000003</v>
      </c>
      <c r="I754" s="5">
        <v>1778.8868599999996</v>
      </c>
      <c r="J754" s="5">
        <v>1778.8868600000001</v>
      </c>
      <c r="K754" s="5">
        <v>1778.8868600000003</v>
      </c>
      <c r="L754" s="5">
        <v>1778.8868600000017</v>
      </c>
      <c r="M754" s="5">
        <v>1778.8868600000001</v>
      </c>
      <c r="N754" s="5">
        <v>1778.8868600000005</v>
      </c>
      <c r="O754" s="5">
        <v>1778.8868600000003</v>
      </c>
      <c r="P754" s="5">
        <v>1778.8868600000005</v>
      </c>
      <c r="Q754" s="5">
        <v>1778.8868600000005</v>
      </c>
      <c r="R754" s="5">
        <v>1778.886860000001</v>
      </c>
      <c r="S754" s="5">
        <v>1778.886860000001</v>
      </c>
      <c r="T754" s="5">
        <v>1778.8868600000003</v>
      </c>
      <c r="U754" s="5">
        <v>1778.886860000001</v>
      </c>
      <c r="V754" s="5">
        <v>1778.8868599999996</v>
      </c>
      <c r="W754" s="5">
        <v>1778.8868599999994</v>
      </c>
      <c r="X754" s="5">
        <v>1778.8868599999996</v>
      </c>
      <c r="Y754" s="5">
        <v>1778.8868599999996</v>
      </c>
      <c r="Z754" s="5">
        <v>1778.8868599999994</v>
      </c>
      <c r="AA754" s="5">
        <v>1778.8868599999994</v>
      </c>
      <c r="AB754" s="5">
        <v>1778.886860000001</v>
      </c>
      <c r="AC754" s="5">
        <v>1778.8868600000005</v>
      </c>
      <c r="AD754" s="5">
        <v>1778.8868599999994</v>
      </c>
      <c r="AE754" s="5">
        <v>1778.8868599999996</v>
      </c>
      <c r="AF754" s="5"/>
      <c r="AG754" s="6"/>
    </row>
    <row r="755" spans="1:33">
      <c r="A755" t="str">
        <f t="shared" si="12"/>
        <v>LOWW06000019Mig_OverseasIn</v>
      </c>
      <c r="B755" t="str">
        <f>VLOOKUP(D755, Lookups!B:D,3,FALSE)</f>
        <v>W06000019</v>
      </c>
      <c r="C755" s="3" t="s">
        <v>173</v>
      </c>
      <c r="D755" s="3" t="s">
        <v>58</v>
      </c>
      <c r="E755" s="3" t="s">
        <v>38</v>
      </c>
      <c r="F755" s="4" t="s">
        <v>31</v>
      </c>
      <c r="G755" s="5">
        <v>81.400000000000105</v>
      </c>
      <c r="H755" s="5">
        <v>81.400000000000105</v>
      </c>
      <c r="I755" s="5">
        <v>81.400000000000105</v>
      </c>
      <c r="J755" s="5">
        <v>81.400000000000105</v>
      </c>
      <c r="K755" s="5">
        <v>81.400000000000105</v>
      </c>
      <c r="L755" s="5">
        <v>81.400000000000105</v>
      </c>
      <c r="M755" s="5">
        <v>81.400000000000105</v>
      </c>
      <c r="N755" s="5">
        <v>81.400000000000105</v>
      </c>
      <c r="O755" s="5">
        <v>81.400000000000105</v>
      </c>
      <c r="P755" s="5">
        <v>81.400000000000105</v>
      </c>
      <c r="Q755" s="5">
        <v>81.400000000000105</v>
      </c>
      <c r="R755" s="5">
        <v>81.400000000000105</v>
      </c>
      <c r="S755" s="5">
        <v>81.400000000000105</v>
      </c>
      <c r="T755" s="5">
        <v>81.400000000000105</v>
      </c>
      <c r="U755" s="5">
        <v>81.400000000000105</v>
      </c>
      <c r="V755" s="5">
        <v>81.400000000000105</v>
      </c>
      <c r="W755" s="5">
        <v>81.400000000000105</v>
      </c>
      <c r="X755" s="5">
        <v>81.400000000000105</v>
      </c>
      <c r="Y755" s="5">
        <v>81.400000000000105</v>
      </c>
      <c r="Z755" s="5">
        <v>81.400000000000105</v>
      </c>
      <c r="AA755" s="5">
        <v>81.400000000000105</v>
      </c>
      <c r="AB755" s="5">
        <v>81.400000000000105</v>
      </c>
      <c r="AC755" s="5">
        <v>81.400000000000105</v>
      </c>
      <c r="AD755" s="5">
        <v>81.400000000000105</v>
      </c>
      <c r="AE755" s="5">
        <v>81.400000000000105</v>
      </c>
      <c r="AF755" s="5"/>
      <c r="AG755" s="6"/>
    </row>
    <row r="756" spans="1:33">
      <c r="A756" t="str">
        <f t="shared" si="12"/>
        <v>LOWW06000019Mig_OverseasOut</v>
      </c>
      <c r="B756" t="str">
        <f>VLOOKUP(D756, Lookups!B:D,3,FALSE)</f>
        <v>W06000019</v>
      </c>
      <c r="C756" s="3" t="s">
        <v>173</v>
      </c>
      <c r="D756" s="3" t="s">
        <v>58</v>
      </c>
      <c r="E756" s="3" t="s">
        <v>39</v>
      </c>
      <c r="F756" s="4" t="s">
        <v>31</v>
      </c>
      <c r="G756" s="5">
        <v>67.200000000000017</v>
      </c>
      <c r="H756" s="5">
        <v>67.200000000000017</v>
      </c>
      <c r="I756" s="5">
        <v>67.200000000000017</v>
      </c>
      <c r="J756" s="5">
        <v>67.2</v>
      </c>
      <c r="K756" s="5">
        <v>67.199999999999989</v>
      </c>
      <c r="L756" s="5">
        <v>67.2</v>
      </c>
      <c r="M756" s="5">
        <v>67.199999999999989</v>
      </c>
      <c r="N756" s="5">
        <v>67.2</v>
      </c>
      <c r="O756" s="5">
        <v>67.20000000000006</v>
      </c>
      <c r="P756" s="5">
        <v>67.200000000000031</v>
      </c>
      <c r="Q756" s="5">
        <v>67.200000000000017</v>
      </c>
      <c r="R756" s="5">
        <v>67.199999999999974</v>
      </c>
      <c r="S756" s="5">
        <v>67.2</v>
      </c>
      <c r="T756" s="5">
        <v>67.200000000000017</v>
      </c>
      <c r="U756" s="5">
        <v>67.199999999999989</v>
      </c>
      <c r="V756" s="5">
        <v>67.200000000000017</v>
      </c>
      <c r="W756" s="5">
        <v>67.2</v>
      </c>
      <c r="X756" s="5">
        <v>67.200000000000031</v>
      </c>
      <c r="Y756" s="5">
        <v>67.2</v>
      </c>
      <c r="Z756" s="5">
        <v>67.200000000000031</v>
      </c>
      <c r="AA756" s="5">
        <v>67.2</v>
      </c>
      <c r="AB756" s="5">
        <v>67.2</v>
      </c>
      <c r="AC756" s="5">
        <v>67.200000000000017</v>
      </c>
      <c r="AD756" s="5">
        <v>67.200000000000017</v>
      </c>
      <c r="AE756" s="5">
        <v>67.199999999999989</v>
      </c>
      <c r="AF756" s="5"/>
      <c r="AG756" s="6"/>
    </row>
    <row r="757" spans="1:33">
      <c r="A757" t="str">
        <f t="shared" si="12"/>
        <v>LOWW06000019Constraint</v>
      </c>
      <c r="B757" t="str">
        <f>VLOOKUP(D757, Lookups!B:D,3,FALSE)</f>
        <v>W06000019</v>
      </c>
      <c r="C757" s="3" t="s">
        <v>173</v>
      </c>
      <c r="D757" s="3" t="s">
        <v>58</v>
      </c>
      <c r="E757" s="3" t="s">
        <v>40</v>
      </c>
      <c r="F757" s="4" t="s">
        <v>31</v>
      </c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6"/>
    </row>
    <row r="758" spans="1:33">
      <c r="A758" t="str">
        <f t="shared" si="12"/>
        <v>LOWW06000020StartPop</v>
      </c>
      <c r="B758" t="str">
        <f>VLOOKUP(D758, Lookups!B:D,3,FALSE)</f>
        <v>W06000020</v>
      </c>
      <c r="C758" s="3" t="s">
        <v>173</v>
      </c>
      <c r="D758" s="3" t="s">
        <v>59</v>
      </c>
      <c r="E758" s="3" t="s">
        <v>30</v>
      </c>
      <c r="F758" s="4" t="s">
        <v>31</v>
      </c>
      <c r="G758" s="5">
        <v>91609</v>
      </c>
      <c r="H758" s="5">
        <v>91702.642216949549</v>
      </c>
      <c r="I758" s="5">
        <v>91748.761772099664</v>
      </c>
      <c r="J758" s="5">
        <v>91779.578492526474</v>
      </c>
      <c r="K758" s="5">
        <v>91794.419310516052</v>
      </c>
      <c r="L758" s="5">
        <v>91795.890744498975</v>
      </c>
      <c r="M758" s="5">
        <v>91781.530264119341</v>
      </c>
      <c r="N758" s="5">
        <v>91747.017315423625</v>
      </c>
      <c r="O758" s="5">
        <v>91690.83555805964</v>
      </c>
      <c r="P758" s="5">
        <v>91613.628396742526</v>
      </c>
      <c r="Q758" s="5">
        <v>91512.694187280213</v>
      </c>
      <c r="R758" s="5">
        <v>91388.910682789938</v>
      </c>
      <c r="S758" s="5">
        <v>91245.165101354229</v>
      </c>
      <c r="T758" s="5">
        <v>91077.458141027149</v>
      </c>
      <c r="U758" s="5">
        <v>90890.281484496634</v>
      </c>
      <c r="V758" s="5">
        <v>90675.209513953683</v>
      </c>
      <c r="W758" s="5">
        <v>90440.809004138631</v>
      </c>
      <c r="X758" s="5">
        <v>90184.254983740131</v>
      </c>
      <c r="Y758" s="5">
        <v>89908.251421251145</v>
      </c>
      <c r="Z758" s="5">
        <v>89612.795157610904</v>
      </c>
      <c r="AA758" s="5">
        <v>89301.022596735187</v>
      </c>
      <c r="AB758" s="5">
        <v>88974.202522200765</v>
      </c>
      <c r="AC758" s="5">
        <v>88631.988044030746</v>
      </c>
      <c r="AD758" s="5">
        <v>88277.016344270334</v>
      </c>
      <c r="AE758" s="5">
        <v>87904.925622560477</v>
      </c>
      <c r="AF758" s="5">
        <v>87519.237475055488</v>
      </c>
      <c r="AG758" s="6"/>
    </row>
    <row r="759" spans="1:33">
      <c r="A759" t="str">
        <f t="shared" si="12"/>
        <v>LOWW06000020Births</v>
      </c>
      <c r="B759" t="str">
        <f>VLOOKUP(D759, Lookups!B:D,3,FALSE)</f>
        <v>W06000020</v>
      </c>
      <c r="C759" s="3" t="s">
        <v>173</v>
      </c>
      <c r="D759" s="3" t="s">
        <v>59</v>
      </c>
      <c r="E759" s="3" t="s">
        <v>34</v>
      </c>
      <c r="F759" s="4" t="s">
        <v>32</v>
      </c>
      <c r="G759" s="5">
        <v>542.84185966453265</v>
      </c>
      <c r="H759" s="5">
        <v>527.77273643926185</v>
      </c>
      <c r="I759" s="5">
        <v>518.55091995424596</v>
      </c>
      <c r="J759" s="5">
        <v>510.74269496027824</v>
      </c>
      <c r="K759" s="5">
        <v>502.66576467624543</v>
      </c>
      <c r="L759" s="5">
        <v>493.70271406130826</v>
      </c>
      <c r="M759" s="5">
        <v>484.673080093404</v>
      </c>
      <c r="N759" s="5">
        <v>475.74938337316519</v>
      </c>
      <c r="O759" s="5">
        <v>467.41903019044901</v>
      </c>
      <c r="P759" s="5">
        <v>459.66250851710873</v>
      </c>
      <c r="Q759" s="5">
        <v>452.68270161063299</v>
      </c>
      <c r="R759" s="5">
        <v>446.7921354471913</v>
      </c>
      <c r="S759" s="5">
        <v>441.60765158462294</v>
      </c>
      <c r="T759" s="5">
        <v>436.60900271360356</v>
      </c>
      <c r="U759" s="5">
        <v>431.92417753390362</v>
      </c>
      <c r="V759" s="5">
        <v>428.1407406550934</v>
      </c>
      <c r="W759" s="5">
        <v>425.33394155064678</v>
      </c>
      <c r="X759" s="5">
        <v>423.24596769209302</v>
      </c>
      <c r="Y759" s="5">
        <v>421.644750510775</v>
      </c>
      <c r="Z759" s="5">
        <v>420.53760632834394</v>
      </c>
      <c r="AA759" s="5">
        <v>420.07742416019369</v>
      </c>
      <c r="AB759" s="5">
        <v>419.83259040328278</v>
      </c>
      <c r="AC759" s="5">
        <v>419.70361773906774</v>
      </c>
      <c r="AD759" s="5">
        <v>419.53806196562721</v>
      </c>
      <c r="AE759" s="5">
        <v>418.57251094192708</v>
      </c>
      <c r="AF759" s="5"/>
      <c r="AG759" s="6"/>
    </row>
    <row r="760" spans="1:33">
      <c r="A760" t="str">
        <f t="shared" si="12"/>
        <v>LOWW06000020Births</v>
      </c>
      <c r="B760" t="str">
        <f>VLOOKUP(D760, Lookups!B:D,3,FALSE)</f>
        <v>W06000020</v>
      </c>
      <c r="C760" s="3" t="s">
        <v>173</v>
      </c>
      <c r="D760" s="3" t="s">
        <v>59</v>
      </c>
      <c r="E760" s="3" t="s">
        <v>34</v>
      </c>
      <c r="F760" s="4" t="s">
        <v>33</v>
      </c>
      <c r="G760" s="5">
        <v>516.99227136471177</v>
      </c>
      <c r="H760" s="5">
        <v>502.64072476784111</v>
      </c>
      <c r="I760" s="5">
        <v>493.85804199233962</v>
      </c>
      <c r="J760" s="5">
        <v>486.42163689002717</v>
      </c>
      <c r="K760" s="5">
        <v>478.72932197574062</v>
      </c>
      <c r="L760" s="5">
        <v>470.19308289749995</v>
      </c>
      <c r="M760" s="5">
        <v>461.59343109919587</v>
      </c>
      <c r="N760" s="5">
        <v>453.0946719224126</v>
      </c>
      <c r="O760" s="5">
        <v>445.16100185528808</v>
      </c>
      <c r="P760" s="5">
        <v>437.77383801300817</v>
      </c>
      <c r="Q760" s="5">
        <v>431.12640255455619</v>
      </c>
      <c r="R760" s="5">
        <v>425.51633928061528</v>
      </c>
      <c r="S760" s="5">
        <v>420.57873537214124</v>
      </c>
      <c r="T760" s="5">
        <v>415.8181171781427</v>
      </c>
      <c r="U760" s="5">
        <v>411.35637870407504</v>
      </c>
      <c r="V760" s="5">
        <v>407.753105318434</v>
      </c>
      <c r="W760" s="5">
        <v>405.07996318976865</v>
      </c>
      <c r="X760" s="5">
        <v>403.09141656524906</v>
      </c>
      <c r="Y760" s="5">
        <v>401.56644775015184</v>
      </c>
      <c r="Z760" s="5">
        <v>400.51202467018334</v>
      </c>
      <c r="AA760" s="5">
        <v>400.07375591821108</v>
      </c>
      <c r="AB760" s="5">
        <v>399.84058090077531</v>
      </c>
      <c r="AC760" s="5">
        <v>399.71774978628144</v>
      </c>
      <c r="AD760" s="5">
        <v>399.56007761376065</v>
      </c>
      <c r="AE760" s="5">
        <v>398.64050516743208</v>
      </c>
      <c r="AF760" s="5"/>
      <c r="AG760" s="6"/>
    </row>
    <row r="761" spans="1:33">
      <c r="A761" t="str">
        <f t="shared" si="12"/>
        <v>LOWW06000020Deaths</v>
      </c>
      <c r="B761" t="str">
        <f>VLOOKUP(D761, Lookups!B:D,3,FALSE)</f>
        <v>W06000020</v>
      </c>
      <c r="C761" s="3" t="s">
        <v>173</v>
      </c>
      <c r="D761" s="3" t="s">
        <v>59</v>
      </c>
      <c r="E761" s="3" t="s">
        <v>35</v>
      </c>
      <c r="F761" s="4" t="s">
        <v>31</v>
      </c>
      <c r="G761" s="5">
        <v>918.72551407971707</v>
      </c>
      <c r="H761" s="5">
        <v>936.82750605696822</v>
      </c>
      <c r="I761" s="5">
        <v>934.1258415197965</v>
      </c>
      <c r="J761" s="5">
        <v>934.85711386069261</v>
      </c>
      <c r="K761" s="5">
        <v>932.45725266909756</v>
      </c>
      <c r="L761" s="5">
        <v>930.7898773383813</v>
      </c>
      <c r="M761" s="5">
        <v>933.31305988838744</v>
      </c>
      <c r="N761" s="5">
        <v>937.55941265952163</v>
      </c>
      <c r="O761" s="5">
        <v>942.3207933628471</v>
      </c>
      <c r="P761" s="5">
        <v>950.90415599245875</v>
      </c>
      <c r="Q761" s="5">
        <v>960.12620865539361</v>
      </c>
      <c r="R761" s="5">
        <v>968.58765616359426</v>
      </c>
      <c r="S761" s="5">
        <v>982.42694728387892</v>
      </c>
      <c r="T761" s="5">
        <v>992.13737642219292</v>
      </c>
      <c r="U761" s="5">
        <v>1010.8861267809706</v>
      </c>
      <c r="V761" s="5">
        <v>1022.8279557885866</v>
      </c>
      <c r="W761" s="5">
        <v>1039.5015251388907</v>
      </c>
      <c r="X761" s="5">
        <v>1054.8745467463227</v>
      </c>
      <c r="Y761" s="5">
        <v>1071.2010619011894</v>
      </c>
      <c r="Z761" s="5">
        <v>1085.3557918742051</v>
      </c>
      <c r="AA761" s="5">
        <v>1099.5048546127589</v>
      </c>
      <c r="AB761" s="5">
        <v>1114.421249474133</v>
      </c>
      <c r="AC761" s="5">
        <v>1126.9266672857873</v>
      </c>
      <c r="AD761" s="5">
        <v>1143.7224612892751</v>
      </c>
      <c r="AE761" s="5">
        <v>1155.4347636143232</v>
      </c>
      <c r="AF761" s="5"/>
      <c r="AG761" s="6"/>
    </row>
    <row r="762" spans="1:33">
      <c r="A762" t="str">
        <f t="shared" si="12"/>
        <v>LOWW06000020Mig_InternalIN</v>
      </c>
      <c r="B762" t="str">
        <f>VLOOKUP(D762, Lookups!B:D,3,FALSE)</f>
        <v>W06000020</v>
      </c>
      <c r="C762" s="3" t="s">
        <v>173</v>
      </c>
      <c r="D762" s="3" t="s">
        <v>59</v>
      </c>
      <c r="E762" s="3" t="s">
        <v>36</v>
      </c>
      <c r="F762" s="4" t="s">
        <v>31</v>
      </c>
      <c r="G762" s="5">
        <v>2348.0354400000001</v>
      </c>
      <c r="H762" s="5">
        <v>2348.0354400000001</v>
      </c>
      <c r="I762" s="5">
        <v>2348.0354400000006</v>
      </c>
      <c r="J762" s="5">
        <v>2348.0354399999992</v>
      </c>
      <c r="K762" s="5">
        <v>2348.0354399999997</v>
      </c>
      <c r="L762" s="5">
        <v>2348.0354399999997</v>
      </c>
      <c r="M762" s="5">
        <v>2348.0354400000001</v>
      </c>
      <c r="N762" s="5">
        <v>2348.0354399999992</v>
      </c>
      <c r="O762" s="5">
        <v>2348.0354400000006</v>
      </c>
      <c r="P762" s="5">
        <v>2348.035440000001</v>
      </c>
      <c r="Q762" s="5">
        <v>2348.0354399999997</v>
      </c>
      <c r="R762" s="5">
        <v>2348.0354400000015</v>
      </c>
      <c r="S762" s="5">
        <v>2348.035440000001</v>
      </c>
      <c r="T762" s="5">
        <v>2348.0354400000006</v>
      </c>
      <c r="U762" s="5">
        <v>2348.035440000001</v>
      </c>
      <c r="V762" s="5">
        <v>2348.0354400000019</v>
      </c>
      <c r="W762" s="5">
        <v>2348.0354400000019</v>
      </c>
      <c r="X762" s="5">
        <v>2348.035440000001</v>
      </c>
      <c r="Y762" s="5">
        <v>2348.035440000001</v>
      </c>
      <c r="Z762" s="5">
        <v>2348.0354399999997</v>
      </c>
      <c r="AA762" s="5">
        <v>2348.0354400000001</v>
      </c>
      <c r="AB762" s="5">
        <v>2348.0354399999997</v>
      </c>
      <c r="AC762" s="5">
        <v>2348.0354400000006</v>
      </c>
      <c r="AD762" s="5">
        <v>2348.0354400000006</v>
      </c>
      <c r="AE762" s="5">
        <v>2348.0354400000001</v>
      </c>
      <c r="AF762" s="5"/>
      <c r="AG762" s="6"/>
    </row>
    <row r="763" spans="1:33">
      <c r="A763" t="str">
        <f t="shared" si="12"/>
        <v>LOWW06000020Mig_InternalOut</v>
      </c>
      <c r="B763" t="str">
        <f>VLOOKUP(D763, Lookups!B:D,3,FALSE)</f>
        <v>W06000020</v>
      </c>
      <c r="C763" s="3" t="s">
        <v>173</v>
      </c>
      <c r="D763" s="3" t="s">
        <v>59</v>
      </c>
      <c r="E763" s="3" t="s">
        <v>37</v>
      </c>
      <c r="F763" s="4" t="s">
        <v>31</v>
      </c>
      <c r="G763" s="5">
        <v>2399.501839999999</v>
      </c>
      <c r="H763" s="5">
        <v>2399.5018400000004</v>
      </c>
      <c r="I763" s="5">
        <v>2399.5018399999985</v>
      </c>
      <c r="J763" s="5">
        <v>2399.5018400000017</v>
      </c>
      <c r="K763" s="5">
        <v>2399.5018399999994</v>
      </c>
      <c r="L763" s="5">
        <v>2399.5018400000004</v>
      </c>
      <c r="M763" s="5">
        <v>2399.5018400000008</v>
      </c>
      <c r="N763" s="5">
        <v>2399.5018399999981</v>
      </c>
      <c r="O763" s="5">
        <v>2399.5018399999999</v>
      </c>
      <c r="P763" s="5">
        <v>2399.5018399999994</v>
      </c>
      <c r="Q763" s="5">
        <v>2399.5018399999994</v>
      </c>
      <c r="R763" s="5">
        <v>2399.5018400000008</v>
      </c>
      <c r="S763" s="5">
        <v>2399.5018400000017</v>
      </c>
      <c r="T763" s="5">
        <v>2399.5018400000008</v>
      </c>
      <c r="U763" s="5">
        <v>2399.5018399999985</v>
      </c>
      <c r="V763" s="5">
        <v>2399.5018399999994</v>
      </c>
      <c r="W763" s="5">
        <v>2399.501839999999</v>
      </c>
      <c r="X763" s="5">
        <v>2399.5018400000013</v>
      </c>
      <c r="Y763" s="5">
        <v>2399.5018399999999</v>
      </c>
      <c r="Z763" s="5">
        <v>2399.5018400000017</v>
      </c>
      <c r="AA763" s="5">
        <v>2399.5018400000004</v>
      </c>
      <c r="AB763" s="5">
        <v>2399.5018400000013</v>
      </c>
      <c r="AC763" s="5">
        <v>2399.5018399999999</v>
      </c>
      <c r="AD763" s="5">
        <v>2399.5018400000004</v>
      </c>
      <c r="AE763" s="5">
        <v>2399.5018399999994</v>
      </c>
      <c r="AF763" s="5"/>
      <c r="AG763" s="6"/>
    </row>
    <row r="764" spans="1:33">
      <c r="A764" t="str">
        <f t="shared" si="12"/>
        <v>LOWW06000020Mig_OverseasIn</v>
      </c>
      <c r="B764" t="str">
        <f>VLOOKUP(D764, Lookups!B:D,3,FALSE)</f>
        <v>W06000020</v>
      </c>
      <c r="C764" s="3" t="s">
        <v>173</v>
      </c>
      <c r="D764" s="3" t="s">
        <v>59</v>
      </c>
      <c r="E764" s="3" t="s">
        <v>38</v>
      </c>
      <c r="F764" s="4" t="s">
        <v>31</v>
      </c>
      <c r="G764" s="5">
        <v>87.400000000000048</v>
      </c>
      <c r="H764" s="5">
        <v>87.400000000000048</v>
      </c>
      <c r="I764" s="5">
        <v>87.400000000000048</v>
      </c>
      <c r="J764" s="5">
        <v>87.400000000000048</v>
      </c>
      <c r="K764" s="5">
        <v>87.400000000000048</v>
      </c>
      <c r="L764" s="5">
        <v>87.400000000000048</v>
      </c>
      <c r="M764" s="5">
        <v>87.400000000000048</v>
      </c>
      <c r="N764" s="5">
        <v>87.400000000000048</v>
      </c>
      <c r="O764" s="5">
        <v>87.400000000000048</v>
      </c>
      <c r="P764" s="5">
        <v>87.400000000000048</v>
      </c>
      <c r="Q764" s="5">
        <v>87.400000000000048</v>
      </c>
      <c r="R764" s="5">
        <v>87.400000000000048</v>
      </c>
      <c r="S764" s="5">
        <v>87.400000000000048</v>
      </c>
      <c r="T764" s="5">
        <v>87.400000000000048</v>
      </c>
      <c r="U764" s="5">
        <v>87.400000000000048</v>
      </c>
      <c r="V764" s="5">
        <v>87.400000000000048</v>
      </c>
      <c r="W764" s="5">
        <v>87.400000000000048</v>
      </c>
      <c r="X764" s="5">
        <v>87.400000000000048</v>
      </c>
      <c r="Y764" s="5">
        <v>87.400000000000048</v>
      </c>
      <c r="Z764" s="5">
        <v>87.400000000000048</v>
      </c>
      <c r="AA764" s="5">
        <v>87.400000000000048</v>
      </c>
      <c r="AB764" s="5">
        <v>87.400000000000048</v>
      </c>
      <c r="AC764" s="5">
        <v>87.400000000000048</v>
      </c>
      <c r="AD764" s="5">
        <v>87.400000000000048</v>
      </c>
      <c r="AE764" s="5">
        <v>87.400000000000048</v>
      </c>
      <c r="AF764" s="5"/>
      <c r="AG764" s="6"/>
    </row>
    <row r="765" spans="1:33">
      <c r="A765" t="str">
        <f t="shared" si="12"/>
        <v>LOWW06000020Mig_OverseasOut</v>
      </c>
      <c r="B765" t="str">
        <f>VLOOKUP(D765, Lookups!B:D,3,FALSE)</f>
        <v>W06000020</v>
      </c>
      <c r="C765" s="3" t="s">
        <v>173</v>
      </c>
      <c r="D765" s="3" t="s">
        <v>59</v>
      </c>
      <c r="E765" s="3" t="s">
        <v>39</v>
      </c>
      <c r="F765" s="4" t="s">
        <v>31</v>
      </c>
      <c r="G765" s="5">
        <v>83.400000000000034</v>
      </c>
      <c r="H765" s="5">
        <v>83.400000000000034</v>
      </c>
      <c r="I765" s="5">
        <v>83.399999999999977</v>
      </c>
      <c r="J765" s="5">
        <v>83.40000000000002</v>
      </c>
      <c r="K765" s="5">
        <v>83.399999999999991</v>
      </c>
      <c r="L765" s="5">
        <v>83.400000000000063</v>
      </c>
      <c r="M765" s="5">
        <v>83.399999999999991</v>
      </c>
      <c r="N765" s="5">
        <v>83.399999999999977</v>
      </c>
      <c r="O765" s="5">
        <v>83.399999999999977</v>
      </c>
      <c r="P765" s="5">
        <v>83.399999999999991</v>
      </c>
      <c r="Q765" s="5">
        <v>83.40000000000002</v>
      </c>
      <c r="R765" s="5">
        <v>83.399999999999991</v>
      </c>
      <c r="S765" s="5">
        <v>83.40000000000002</v>
      </c>
      <c r="T765" s="5">
        <v>83.399999999999991</v>
      </c>
      <c r="U765" s="5">
        <v>83.40000000000002</v>
      </c>
      <c r="V765" s="5">
        <v>83.400000000000048</v>
      </c>
      <c r="W765" s="5">
        <v>83.4</v>
      </c>
      <c r="X765" s="5">
        <v>83.399999999999991</v>
      </c>
      <c r="Y765" s="5">
        <v>83.399999999999991</v>
      </c>
      <c r="Z765" s="5">
        <v>83.399999999999991</v>
      </c>
      <c r="AA765" s="5">
        <v>83.399999999999991</v>
      </c>
      <c r="AB765" s="5">
        <v>83.399999999999991</v>
      </c>
      <c r="AC765" s="5">
        <v>83.399999999999991</v>
      </c>
      <c r="AD765" s="5">
        <v>83.40000000000002</v>
      </c>
      <c r="AE765" s="5">
        <v>83.399999999999991</v>
      </c>
      <c r="AF765" s="5"/>
      <c r="AG765" s="6"/>
    </row>
    <row r="766" spans="1:33">
      <c r="A766" t="str">
        <f t="shared" si="12"/>
        <v>LOWW06000020Constraint</v>
      </c>
      <c r="B766" t="str">
        <f>VLOOKUP(D766, Lookups!B:D,3,FALSE)</f>
        <v>W06000020</v>
      </c>
      <c r="C766" s="3" t="s">
        <v>173</v>
      </c>
      <c r="D766" s="3" t="s">
        <v>59</v>
      </c>
      <c r="E766" s="3" t="s">
        <v>40</v>
      </c>
      <c r="F766" s="4" t="s">
        <v>31</v>
      </c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6"/>
    </row>
    <row r="767" spans="1:33">
      <c r="A767" t="str">
        <f t="shared" si="12"/>
        <v>LOWW06000021StartPop</v>
      </c>
      <c r="B767" t="str">
        <f>VLOOKUP(D767, Lookups!B:D,3,FALSE)</f>
        <v>W06000021</v>
      </c>
      <c r="C767" s="3" t="s">
        <v>173</v>
      </c>
      <c r="D767" s="3" t="s">
        <v>60</v>
      </c>
      <c r="E767" s="3" t="s">
        <v>30</v>
      </c>
      <c r="F767" s="4" t="s">
        <v>31</v>
      </c>
      <c r="G767" s="5">
        <v>92336</v>
      </c>
      <c r="H767" s="5">
        <v>92487.027894617961</v>
      </c>
      <c r="I767" s="5">
        <v>92592.82985082989</v>
      </c>
      <c r="J767" s="5">
        <v>92682.553623246786</v>
      </c>
      <c r="K767" s="5">
        <v>92756.764962605404</v>
      </c>
      <c r="L767" s="5">
        <v>92815.431608303232</v>
      </c>
      <c r="M767" s="5">
        <v>92860.997436736769</v>
      </c>
      <c r="N767" s="5">
        <v>92888.162527090302</v>
      </c>
      <c r="O767" s="5">
        <v>92897.517726554957</v>
      </c>
      <c r="P767" s="5">
        <v>92890.198250556263</v>
      </c>
      <c r="Q767" s="5">
        <v>92861.980407744617</v>
      </c>
      <c r="R767" s="5">
        <v>92813.055909309405</v>
      </c>
      <c r="S767" s="5">
        <v>92741.58889515858</v>
      </c>
      <c r="T767" s="5">
        <v>92644.071722437264</v>
      </c>
      <c r="U767" s="5">
        <v>92519.547498175438</v>
      </c>
      <c r="V767" s="5">
        <v>92366.209829947955</v>
      </c>
      <c r="W767" s="5">
        <v>92184.010822307129</v>
      </c>
      <c r="X767" s="5">
        <v>91969.75659852945</v>
      </c>
      <c r="Y767" s="5">
        <v>91722.167275953281</v>
      </c>
      <c r="Z767" s="5">
        <v>91441.530175439082</v>
      </c>
      <c r="AA767" s="5">
        <v>91125.71647891555</v>
      </c>
      <c r="AB767" s="5">
        <v>90778.004672355994</v>
      </c>
      <c r="AC767" s="5">
        <v>90398.771508667167</v>
      </c>
      <c r="AD767" s="5">
        <v>89988.341405556814</v>
      </c>
      <c r="AE767" s="5">
        <v>89545.799145387704</v>
      </c>
      <c r="AF767" s="5">
        <v>89076.088259081604</v>
      </c>
      <c r="AG767" s="6"/>
    </row>
    <row r="768" spans="1:33">
      <c r="A768" t="str">
        <f t="shared" si="12"/>
        <v>LOWW06000021Births</v>
      </c>
      <c r="B768" t="str">
        <f>VLOOKUP(D768, Lookups!B:D,3,FALSE)</f>
        <v>W06000021</v>
      </c>
      <c r="C768" s="3" t="s">
        <v>173</v>
      </c>
      <c r="D768" s="3" t="s">
        <v>60</v>
      </c>
      <c r="E768" s="3" t="s">
        <v>34</v>
      </c>
      <c r="F768" s="4" t="s">
        <v>32</v>
      </c>
      <c r="G768" s="5">
        <v>377.46065718554325</v>
      </c>
      <c r="H768" s="5">
        <v>367.74029145820225</v>
      </c>
      <c r="I768" s="5">
        <v>363.09656449387433</v>
      </c>
      <c r="J768" s="5">
        <v>359.27323050457539</v>
      </c>
      <c r="K768" s="5">
        <v>356.1425428323189</v>
      </c>
      <c r="L768" s="5">
        <v>353.43400784219779</v>
      </c>
      <c r="M768" s="5">
        <v>350.83500978754751</v>
      </c>
      <c r="N768" s="5">
        <v>348.23599029048887</v>
      </c>
      <c r="O768" s="5">
        <v>345.43873761753957</v>
      </c>
      <c r="P768" s="5">
        <v>342.40225555858433</v>
      </c>
      <c r="Q768" s="5">
        <v>339.61349032938801</v>
      </c>
      <c r="R768" s="5">
        <v>336.7866268166382</v>
      </c>
      <c r="S768" s="5">
        <v>333.69905911115916</v>
      </c>
      <c r="T768" s="5">
        <v>330.39639987472071</v>
      </c>
      <c r="U768" s="5">
        <v>326.52558018421541</v>
      </c>
      <c r="V768" s="5">
        <v>322.3697845766834</v>
      </c>
      <c r="W768" s="5">
        <v>318.42268919468506</v>
      </c>
      <c r="X768" s="5">
        <v>314.47948606642751</v>
      </c>
      <c r="Y768" s="5">
        <v>310.55255290971377</v>
      </c>
      <c r="Z768" s="5">
        <v>306.68102426908206</v>
      </c>
      <c r="AA768" s="5">
        <v>302.9779839100853</v>
      </c>
      <c r="AB768" s="5">
        <v>299.63461184684752</v>
      </c>
      <c r="AC768" s="5">
        <v>296.685075514988</v>
      </c>
      <c r="AD768" s="5">
        <v>293.84488853947835</v>
      </c>
      <c r="AE768" s="5">
        <v>290.65321156555558</v>
      </c>
      <c r="AF768" s="5"/>
      <c r="AG768" s="6"/>
    </row>
    <row r="769" spans="1:33">
      <c r="A769" t="str">
        <f t="shared" si="12"/>
        <v>LOWW06000021Births</v>
      </c>
      <c r="B769" t="str">
        <f>VLOOKUP(D769, Lookups!B:D,3,FALSE)</f>
        <v>W06000021</v>
      </c>
      <c r="C769" s="3" t="s">
        <v>173</v>
      </c>
      <c r="D769" s="3" t="s">
        <v>60</v>
      </c>
      <c r="E769" s="3" t="s">
        <v>34</v>
      </c>
      <c r="F769" s="4" t="s">
        <v>33</v>
      </c>
      <c r="G769" s="5">
        <v>359.48635691021832</v>
      </c>
      <c r="H769" s="5">
        <v>350.22886531040081</v>
      </c>
      <c r="I769" s="5">
        <v>345.80626799565232</v>
      </c>
      <c r="J769" s="5">
        <v>342.16499736015805</v>
      </c>
      <c r="K769" s="5">
        <v>339.18338991445808</v>
      </c>
      <c r="L769" s="5">
        <v>336.60383266093521</v>
      </c>
      <c r="M769" s="5">
        <v>334.12859630319292</v>
      </c>
      <c r="N769" s="5">
        <v>331.65333952410828</v>
      </c>
      <c r="O769" s="5">
        <v>328.98928923538733</v>
      </c>
      <c r="P769" s="5">
        <v>326.09740142557928</v>
      </c>
      <c r="Q769" s="5">
        <v>323.4414344169993</v>
      </c>
      <c r="R769" s="5">
        <v>320.74918332715572</v>
      </c>
      <c r="S769" s="5">
        <v>317.80864251839353</v>
      </c>
      <c r="T769" s="5">
        <v>314.66325262299176</v>
      </c>
      <c r="U769" s="5">
        <v>310.97675750805297</v>
      </c>
      <c r="V769" s="5">
        <v>307.01885674521714</v>
      </c>
      <c r="W769" s="5">
        <v>303.25971811118916</v>
      </c>
      <c r="X769" s="5">
        <v>299.50428638565847</v>
      </c>
      <c r="Y769" s="5">
        <v>295.76434987184314</v>
      </c>
      <c r="Z769" s="5">
        <v>292.0771795662763</v>
      </c>
      <c r="AA769" s="5">
        <v>288.55047429830739</v>
      </c>
      <c r="AB769" s="5">
        <v>285.36631028033946</v>
      </c>
      <c r="AC769" s="5">
        <v>282.55722792876259</v>
      </c>
      <c r="AD769" s="5">
        <v>279.85228782617611</v>
      </c>
      <c r="AE769" s="5">
        <v>276.81259532856643</v>
      </c>
      <c r="AF769" s="5"/>
      <c r="AG769" s="6"/>
    </row>
    <row r="770" spans="1:33">
      <c r="A770" t="str">
        <f t="shared" si="12"/>
        <v>LOWW06000021Deaths</v>
      </c>
      <c r="B770" t="str">
        <f>VLOOKUP(D770, Lookups!B:D,3,FALSE)</f>
        <v>W06000021</v>
      </c>
      <c r="C770" s="3" t="s">
        <v>173</v>
      </c>
      <c r="D770" s="3" t="s">
        <v>60</v>
      </c>
      <c r="E770" s="3" t="s">
        <v>35</v>
      </c>
      <c r="F770" s="4" t="s">
        <v>31</v>
      </c>
      <c r="G770" s="5">
        <v>905.33603947781501</v>
      </c>
      <c r="H770" s="5">
        <v>931.58412055664826</v>
      </c>
      <c r="I770" s="5">
        <v>938.59598007267914</v>
      </c>
      <c r="J770" s="5">
        <v>946.64380850606074</v>
      </c>
      <c r="K770" s="5">
        <v>956.07620704900739</v>
      </c>
      <c r="L770" s="5">
        <v>963.88893206962439</v>
      </c>
      <c r="M770" s="5">
        <v>977.21543573714939</v>
      </c>
      <c r="N770" s="5">
        <v>989.95105034990183</v>
      </c>
      <c r="O770" s="5">
        <v>1001.1644228516421</v>
      </c>
      <c r="P770" s="5">
        <v>1016.1344197958354</v>
      </c>
      <c r="Q770" s="5">
        <v>1031.3963431815309</v>
      </c>
      <c r="R770" s="5">
        <v>1048.4197442946752</v>
      </c>
      <c r="S770" s="5">
        <v>1068.441794350877</v>
      </c>
      <c r="T770" s="5">
        <v>1089.0007967595095</v>
      </c>
      <c r="U770" s="5">
        <v>1110.2569259197644</v>
      </c>
      <c r="V770" s="5">
        <v>1131.0045689627711</v>
      </c>
      <c r="W770" s="5">
        <v>1155.3535510834583</v>
      </c>
      <c r="X770" s="5">
        <v>1180.9900150283058</v>
      </c>
      <c r="Y770" s="5">
        <v>1206.3709232957406</v>
      </c>
      <c r="Z770" s="5">
        <v>1233.9888203589492</v>
      </c>
      <c r="AA770" s="5">
        <v>1258.6571847679074</v>
      </c>
      <c r="AB770" s="5">
        <v>1283.651005815994</v>
      </c>
      <c r="AC770" s="5">
        <v>1309.0893265541588</v>
      </c>
      <c r="AD770" s="5">
        <v>1335.6563565348024</v>
      </c>
      <c r="AE770" s="5">
        <v>1356.5936132001793</v>
      </c>
      <c r="AF770" s="5"/>
      <c r="AG770" s="6"/>
    </row>
    <row r="771" spans="1:33">
      <c r="A771" t="str">
        <f t="shared" si="12"/>
        <v>LOWW06000021Mig_InternalIN</v>
      </c>
      <c r="B771" t="str">
        <f>VLOOKUP(D771, Lookups!B:D,3,FALSE)</f>
        <v>W06000021</v>
      </c>
      <c r="C771" s="3" t="s">
        <v>173</v>
      </c>
      <c r="D771" s="3" t="s">
        <v>60</v>
      </c>
      <c r="E771" s="3" t="s">
        <v>36</v>
      </c>
      <c r="F771" s="4" t="s">
        <v>31</v>
      </c>
      <c r="G771" s="5">
        <v>4249.7543799999985</v>
      </c>
      <c r="H771" s="5">
        <v>4249.7543800000003</v>
      </c>
      <c r="I771" s="5">
        <v>4249.7543800000003</v>
      </c>
      <c r="J771" s="5">
        <v>4249.7543800000012</v>
      </c>
      <c r="K771" s="5">
        <v>4249.7543799999985</v>
      </c>
      <c r="L771" s="5">
        <v>4249.7543799999976</v>
      </c>
      <c r="M771" s="5">
        <v>4249.7543800000003</v>
      </c>
      <c r="N771" s="5">
        <v>4249.7543799999994</v>
      </c>
      <c r="O771" s="5">
        <v>4249.7543800000021</v>
      </c>
      <c r="P771" s="5">
        <v>4249.7543799999976</v>
      </c>
      <c r="Q771" s="5">
        <v>4249.7543800000021</v>
      </c>
      <c r="R771" s="5">
        <v>4249.7543799999985</v>
      </c>
      <c r="S771" s="5">
        <v>4249.7543800000003</v>
      </c>
      <c r="T771" s="5">
        <v>4249.7543800000003</v>
      </c>
      <c r="U771" s="5">
        <v>4249.7543800000012</v>
      </c>
      <c r="V771" s="5">
        <v>4249.7543800000003</v>
      </c>
      <c r="W771" s="5">
        <v>4249.7543800000003</v>
      </c>
      <c r="X771" s="5">
        <v>4249.7543799999994</v>
      </c>
      <c r="Y771" s="5">
        <v>4249.7543800000003</v>
      </c>
      <c r="Z771" s="5">
        <v>4249.7543799999994</v>
      </c>
      <c r="AA771" s="5">
        <v>4249.7543799999985</v>
      </c>
      <c r="AB771" s="5">
        <v>4249.7543799999976</v>
      </c>
      <c r="AC771" s="5">
        <v>4249.754380000003</v>
      </c>
      <c r="AD771" s="5">
        <v>4249.7543799999985</v>
      </c>
      <c r="AE771" s="5">
        <v>4249.7543799999985</v>
      </c>
      <c r="AF771" s="5"/>
      <c r="AG771" s="6"/>
    </row>
    <row r="772" spans="1:33">
      <c r="A772" t="str">
        <f t="shared" si="12"/>
        <v>LOWW06000021Mig_InternalOut</v>
      </c>
      <c r="B772" t="str">
        <f>VLOOKUP(D772, Lookups!B:D,3,FALSE)</f>
        <v>W06000021</v>
      </c>
      <c r="C772" s="3" t="s">
        <v>173</v>
      </c>
      <c r="D772" s="3" t="s">
        <v>60</v>
      </c>
      <c r="E772" s="3" t="s">
        <v>37</v>
      </c>
      <c r="F772" s="4" t="s">
        <v>31</v>
      </c>
      <c r="G772" s="5">
        <v>3840.3374600000006</v>
      </c>
      <c r="H772" s="5">
        <v>3840.3374600000011</v>
      </c>
      <c r="I772" s="5">
        <v>3840.337460000002</v>
      </c>
      <c r="J772" s="5">
        <v>3840.3374599999993</v>
      </c>
      <c r="K772" s="5">
        <v>3840.3374600000002</v>
      </c>
      <c r="L772" s="5">
        <v>3840.3374600000002</v>
      </c>
      <c r="M772" s="5">
        <v>3840.3374600000002</v>
      </c>
      <c r="N772" s="5">
        <v>3840.3374599999984</v>
      </c>
      <c r="O772" s="5">
        <v>3840.3374600000034</v>
      </c>
      <c r="P772" s="5">
        <v>3840.3374599999988</v>
      </c>
      <c r="Q772" s="5">
        <v>3840.337460000002</v>
      </c>
      <c r="R772" s="5">
        <v>3840.3374600000002</v>
      </c>
      <c r="S772" s="5">
        <v>3840.3374600000016</v>
      </c>
      <c r="T772" s="5">
        <v>3840.3374600000016</v>
      </c>
      <c r="U772" s="5">
        <v>3840.3374599999988</v>
      </c>
      <c r="V772" s="5">
        <v>3840.3374599999988</v>
      </c>
      <c r="W772" s="5">
        <v>3840.337460000002</v>
      </c>
      <c r="X772" s="5">
        <v>3840.3374599999975</v>
      </c>
      <c r="Y772" s="5">
        <v>3840.3374599999997</v>
      </c>
      <c r="Z772" s="5">
        <v>3840.3374600000002</v>
      </c>
      <c r="AA772" s="5">
        <v>3840.3374600000002</v>
      </c>
      <c r="AB772" s="5">
        <v>3840.3374600000002</v>
      </c>
      <c r="AC772" s="5">
        <v>3840.3374599999979</v>
      </c>
      <c r="AD772" s="5">
        <v>3840.3374599999997</v>
      </c>
      <c r="AE772" s="5">
        <v>3840.3374600000011</v>
      </c>
      <c r="AF772" s="5"/>
      <c r="AG772" s="6"/>
    </row>
    <row r="773" spans="1:33">
      <c r="A773" t="str">
        <f t="shared" si="12"/>
        <v>LOWW06000021Mig_OverseasIn</v>
      </c>
      <c r="B773" t="str">
        <f>VLOOKUP(D773, Lookups!B:D,3,FALSE)</f>
        <v>W06000021</v>
      </c>
      <c r="C773" s="3" t="s">
        <v>173</v>
      </c>
      <c r="D773" s="3" t="s">
        <v>60</v>
      </c>
      <c r="E773" s="3" t="s">
        <v>38</v>
      </c>
      <c r="F773" s="4" t="s">
        <v>31</v>
      </c>
      <c r="G773" s="5">
        <v>169.60000000000005</v>
      </c>
      <c r="H773" s="5">
        <v>169.60000000000005</v>
      </c>
      <c r="I773" s="5">
        <v>169.60000000000005</v>
      </c>
      <c r="J773" s="5">
        <v>169.60000000000005</v>
      </c>
      <c r="K773" s="5">
        <v>169.60000000000005</v>
      </c>
      <c r="L773" s="5">
        <v>169.60000000000005</v>
      </c>
      <c r="M773" s="5">
        <v>169.60000000000005</v>
      </c>
      <c r="N773" s="5">
        <v>169.60000000000005</v>
      </c>
      <c r="O773" s="5">
        <v>169.60000000000005</v>
      </c>
      <c r="P773" s="5">
        <v>169.60000000000005</v>
      </c>
      <c r="Q773" s="5">
        <v>169.60000000000005</v>
      </c>
      <c r="R773" s="5">
        <v>169.60000000000005</v>
      </c>
      <c r="S773" s="5">
        <v>169.60000000000005</v>
      </c>
      <c r="T773" s="5">
        <v>169.60000000000005</v>
      </c>
      <c r="U773" s="5">
        <v>169.60000000000005</v>
      </c>
      <c r="V773" s="5">
        <v>169.60000000000005</v>
      </c>
      <c r="W773" s="5">
        <v>169.60000000000005</v>
      </c>
      <c r="X773" s="5">
        <v>169.60000000000005</v>
      </c>
      <c r="Y773" s="5">
        <v>169.60000000000005</v>
      </c>
      <c r="Z773" s="5">
        <v>169.60000000000005</v>
      </c>
      <c r="AA773" s="5">
        <v>169.60000000000005</v>
      </c>
      <c r="AB773" s="5">
        <v>169.60000000000005</v>
      </c>
      <c r="AC773" s="5">
        <v>169.60000000000005</v>
      </c>
      <c r="AD773" s="5">
        <v>169.60000000000005</v>
      </c>
      <c r="AE773" s="5">
        <v>169.60000000000005</v>
      </c>
      <c r="AF773" s="5"/>
      <c r="AG773" s="6"/>
    </row>
    <row r="774" spans="1:33">
      <c r="A774" t="str">
        <f t="shared" si="12"/>
        <v>LOWW06000021Mig_OverseasOut</v>
      </c>
      <c r="B774" t="str">
        <f>VLOOKUP(D774, Lookups!B:D,3,FALSE)</f>
        <v>W06000021</v>
      </c>
      <c r="C774" s="3" t="s">
        <v>173</v>
      </c>
      <c r="D774" s="3" t="s">
        <v>60</v>
      </c>
      <c r="E774" s="3" t="s">
        <v>39</v>
      </c>
      <c r="F774" s="4" t="s">
        <v>31</v>
      </c>
      <c r="G774" s="5">
        <v>259.60000000000002</v>
      </c>
      <c r="H774" s="5">
        <v>259.60000000000008</v>
      </c>
      <c r="I774" s="5">
        <v>259.60000000000002</v>
      </c>
      <c r="J774" s="5">
        <v>259.60000000000008</v>
      </c>
      <c r="K774" s="5">
        <v>259.60000000000014</v>
      </c>
      <c r="L774" s="5">
        <v>259.59999999999997</v>
      </c>
      <c r="M774" s="5">
        <v>259.60000000000014</v>
      </c>
      <c r="N774" s="5">
        <v>259.59999999999997</v>
      </c>
      <c r="O774" s="5">
        <v>259.60000000000002</v>
      </c>
      <c r="P774" s="5">
        <v>259.59999999999997</v>
      </c>
      <c r="Q774" s="5">
        <v>259.59999999999985</v>
      </c>
      <c r="R774" s="5">
        <v>259.59999999999991</v>
      </c>
      <c r="S774" s="5">
        <v>259.59999999999991</v>
      </c>
      <c r="T774" s="5">
        <v>259.60000000000002</v>
      </c>
      <c r="U774" s="5">
        <v>259.5999999999998</v>
      </c>
      <c r="V774" s="5">
        <v>259.60000000000002</v>
      </c>
      <c r="W774" s="5">
        <v>259.60000000000008</v>
      </c>
      <c r="X774" s="5">
        <v>259.60000000000008</v>
      </c>
      <c r="Y774" s="5">
        <v>259.60000000000002</v>
      </c>
      <c r="Z774" s="5">
        <v>259.59999999999991</v>
      </c>
      <c r="AA774" s="5">
        <v>259.60000000000019</v>
      </c>
      <c r="AB774" s="5">
        <v>259.59999999999985</v>
      </c>
      <c r="AC774" s="5">
        <v>259.60000000000002</v>
      </c>
      <c r="AD774" s="5">
        <v>259.60000000000002</v>
      </c>
      <c r="AE774" s="5">
        <v>259.60000000000002</v>
      </c>
      <c r="AF774" s="5"/>
      <c r="AG774" s="6"/>
    </row>
    <row r="775" spans="1:33">
      <c r="A775" t="str">
        <f t="shared" si="12"/>
        <v>LOWW06000021Constraint</v>
      </c>
      <c r="B775" t="str">
        <f>VLOOKUP(D775, Lookups!B:D,3,FALSE)</f>
        <v>W06000021</v>
      </c>
      <c r="C775" s="3" t="s">
        <v>173</v>
      </c>
      <c r="D775" s="3" t="s">
        <v>60</v>
      </c>
      <c r="E775" s="3" t="s">
        <v>40</v>
      </c>
      <c r="F775" s="4" t="s">
        <v>31</v>
      </c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6"/>
    </row>
    <row r="776" spans="1:33">
      <c r="A776" t="str">
        <f t="shared" si="12"/>
        <v>LOWW06000022StartPop</v>
      </c>
      <c r="B776" t="str">
        <f>VLOOKUP(D776, Lookups!B:D,3,FALSE)</f>
        <v>W06000022</v>
      </c>
      <c r="C776" s="3" t="s">
        <v>173</v>
      </c>
      <c r="D776" s="3" t="s">
        <v>61</v>
      </c>
      <c r="E776" s="3" t="s">
        <v>30</v>
      </c>
      <c r="F776" s="4" t="s">
        <v>31</v>
      </c>
      <c r="G776" s="5">
        <v>146841</v>
      </c>
      <c r="H776" s="5">
        <v>147284.17387907483</v>
      </c>
      <c r="I776" s="5">
        <v>147666.03227072532</v>
      </c>
      <c r="J776" s="5">
        <v>148039.05717111248</v>
      </c>
      <c r="K776" s="5">
        <v>148397.71351158342</v>
      </c>
      <c r="L776" s="5">
        <v>148747.73649762748</v>
      </c>
      <c r="M776" s="5">
        <v>149082.91007367658</v>
      </c>
      <c r="N776" s="5">
        <v>149401.02443485067</v>
      </c>
      <c r="O776" s="5">
        <v>149700.57014756839</v>
      </c>
      <c r="P776" s="5">
        <v>149983.56484458066</v>
      </c>
      <c r="Q776" s="5">
        <v>150246.54788216634</v>
      </c>
      <c r="R776" s="5">
        <v>150491.37515564208</v>
      </c>
      <c r="S776" s="5">
        <v>150717.67288208741</v>
      </c>
      <c r="T776" s="5">
        <v>150921.8149918027</v>
      </c>
      <c r="U776" s="5">
        <v>151105.85266000972</v>
      </c>
      <c r="V776" s="5">
        <v>151269.83369711373</v>
      </c>
      <c r="W776" s="5">
        <v>151417.4296616471</v>
      </c>
      <c r="X776" s="5">
        <v>151546.16036731034</v>
      </c>
      <c r="Y776" s="5">
        <v>151657.06731763526</v>
      </c>
      <c r="Z776" s="5">
        <v>151748.40747885534</v>
      </c>
      <c r="AA776" s="5">
        <v>151819.49914491715</v>
      </c>
      <c r="AB776" s="5">
        <v>151873.54427026588</v>
      </c>
      <c r="AC776" s="5">
        <v>151911.44294727102</v>
      </c>
      <c r="AD776" s="5">
        <v>151933.30116273908</v>
      </c>
      <c r="AE776" s="5">
        <v>151931.17051906011</v>
      </c>
      <c r="AF776" s="5">
        <v>151908.85158556871</v>
      </c>
      <c r="AG776" s="6"/>
    </row>
    <row r="777" spans="1:33">
      <c r="A777" t="str">
        <f t="shared" si="12"/>
        <v>LOWW06000022Births</v>
      </c>
      <c r="B777" t="str">
        <f>VLOOKUP(D777, Lookups!B:D,3,FALSE)</f>
        <v>W06000022</v>
      </c>
      <c r="C777" s="3" t="s">
        <v>173</v>
      </c>
      <c r="D777" s="3" t="s">
        <v>61</v>
      </c>
      <c r="E777" s="3" t="s">
        <v>34</v>
      </c>
      <c r="F777" s="4" t="s">
        <v>32</v>
      </c>
      <c r="G777" s="5">
        <v>940.74868428270099</v>
      </c>
      <c r="H777" s="5">
        <v>919.58636499349063</v>
      </c>
      <c r="I777" s="5">
        <v>909.11622223768381</v>
      </c>
      <c r="J777" s="5">
        <v>899.78856195921526</v>
      </c>
      <c r="K777" s="5">
        <v>891.60141666199115</v>
      </c>
      <c r="L777" s="5">
        <v>883.62774602375498</v>
      </c>
      <c r="M777" s="5">
        <v>875.52981100577995</v>
      </c>
      <c r="N777" s="5">
        <v>868.18002318156482</v>
      </c>
      <c r="O777" s="5">
        <v>861.73513561613152</v>
      </c>
      <c r="P777" s="5">
        <v>855.47468316766276</v>
      </c>
      <c r="Q777" s="5">
        <v>850.71367780858407</v>
      </c>
      <c r="R777" s="5">
        <v>847.47079062109003</v>
      </c>
      <c r="S777" s="5">
        <v>844.50798436857065</v>
      </c>
      <c r="T777" s="5">
        <v>841.91619184103115</v>
      </c>
      <c r="U777" s="5">
        <v>840.31837651799469</v>
      </c>
      <c r="V777" s="5">
        <v>839.4322105167447</v>
      </c>
      <c r="W777" s="5">
        <v>839.43083523164296</v>
      </c>
      <c r="X777" s="5">
        <v>840.57383829204764</v>
      </c>
      <c r="Y777" s="5">
        <v>842.0158048797357</v>
      </c>
      <c r="Z777" s="5">
        <v>843.68312362481129</v>
      </c>
      <c r="AA777" s="5">
        <v>845.81675548068085</v>
      </c>
      <c r="AB777" s="5">
        <v>848.07914223120019</v>
      </c>
      <c r="AC777" s="5">
        <v>850.6380909975062</v>
      </c>
      <c r="AD777" s="5">
        <v>853.06609938602469</v>
      </c>
      <c r="AE777" s="5">
        <v>853.87363551048657</v>
      </c>
      <c r="AF777" s="5"/>
      <c r="AG777" s="6"/>
    </row>
    <row r="778" spans="1:33">
      <c r="A778" t="str">
        <f t="shared" si="12"/>
        <v>LOWW06000022Births</v>
      </c>
      <c r="B778" t="str">
        <f>VLOOKUP(D778, Lookups!B:D,3,FALSE)</f>
        <v>W06000022</v>
      </c>
      <c r="C778" s="3" t="s">
        <v>173</v>
      </c>
      <c r="D778" s="3" t="s">
        <v>61</v>
      </c>
      <c r="E778" s="3" t="s">
        <v>34</v>
      </c>
      <c r="F778" s="4" t="s">
        <v>33</v>
      </c>
      <c r="G778" s="5">
        <v>895.9511695933694</v>
      </c>
      <c r="H778" s="5">
        <v>875.79657885595782</v>
      </c>
      <c r="I778" s="5">
        <v>865.82501386245781</v>
      </c>
      <c r="J778" s="5">
        <v>856.94152746945178</v>
      </c>
      <c r="K778" s="5">
        <v>849.14424587104941</v>
      </c>
      <c r="L778" s="5">
        <v>841.55027348114686</v>
      </c>
      <c r="M778" s="5">
        <v>833.83795405741262</v>
      </c>
      <c r="N778" s="5">
        <v>826.83815580375949</v>
      </c>
      <c r="O778" s="5">
        <v>820.70016736049047</v>
      </c>
      <c r="P778" s="5">
        <v>814.73783141774493</v>
      </c>
      <c r="Q778" s="5">
        <v>810.20354038851087</v>
      </c>
      <c r="R778" s="5">
        <v>807.1150762566582</v>
      </c>
      <c r="S778" s="5">
        <v>804.29335588481706</v>
      </c>
      <c r="T778" s="5">
        <v>801.82498193416632</v>
      </c>
      <c r="U778" s="5">
        <v>800.30325298424987</v>
      </c>
      <c r="V778" s="5">
        <v>799.45928532472647</v>
      </c>
      <c r="W778" s="5">
        <v>799.45797552933072</v>
      </c>
      <c r="X778" s="5">
        <v>800.54654992324458</v>
      </c>
      <c r="Y778" s="5">
        <v>801.91985149925335</v>
      </c>
      <c r="Z778" s="5">
        <v>803.50777418752637</v>
      </c>
      <c r="AA778" s="5">
        <v>805.53980462103743</v>
      </c>
      <c r="AB778" s="5">
        <v>807.69445876944678</v>
      </c>
      <c r="AC778" s="5">
        <v>810.13155294603825</v>
      </c>
      <c r="AD778" s="5">
        <v>812.44394199512226</v>
      </c>
      <c r="AE778" s="5">
        <v>813.21302405421886</v>
      </c>
      <c r="AF778" s="5"/>
      <c r="AG778" s="6"/>
    </row>
    <row r="779" spans="1:33">
      <c r="A779" t="str">
        <f t="shared" si="12"/>
        <v>LOWW06000022Deaths</v>
      </c>
      <c r="B779" t="str">
        <f>VLOOKUP(D779, Lookups!B:D,3,FALSE)</f>
        <v>W06000022</v>
      </c>
      <c r="C779" s="3" t="s">
        <v>173</v>
      </c>
      <c r="D779" s="3" t="s">
        <v>61</v>
      </c>
      <c r="E779" s="3" t="s">
        <v>35</v>
      </c>
      <c r="F779" s="4" t="s">
        <v>31</v>
      </c>
      <c r="G779" s="5">
        <v>1382.4810548012042</v>
      </c>
      <c r="H779" s="5">
        <v>1402.4796321989882</v>
      </c>
      <c r="I779" s="5">
        <v>1390.8714157130107</v>
      </c>
      <c r="J779" s="5">
        <v>1387.0288289577136</v>
      </c>
      <c r="K779" s="5">
        <v>1379.677756488865</v>
      </c>
      <c r="L779" s="5">
        <v>1378.9595234559119</v>
      </c>
      <c r="M779" s="5">
        <v>1380.2084838890114</v>
      </c>
      <c r="N779" s="5">
        <v>1384.427546267628</v>
      </c>
      <c r="O779" s="5">
        <v>1388.3956859643858</v>
      </c>
      <c r="P779" s="5">
        <v>1396.1845569997008</v>
      </c>
      <c r="Q779" s="5">
        <v>1405.0450247214178</v>
      </c>
      <c r="R779" s="5">
        <v>1417.2432204323977</v>
      </c>
      <c r="S779" s="5">
        <v>1433.6143105381079</v>
      </c>
      <c r="T779" s="5">
        <v>1448.6585855680955</v>
      </c>
      <c r="U779" s="5">
        <v>1465.5956723983616</v>
      </c>
      <c r="V779" s="5">
        <v>1480.2506113080224</v>
      </c>
      <c r="W779" s="5">
        <v>1499.1131850977588</v>
      </c>
      <c r="X779" s="5">
        <v>1519.1685178903426</v>
      </c>
      <c r="Y779" s="5">
        <v>1541.550575159031</v>
      </c>
      <c r="Z779" s="5">
        <v>1565.0543117504587</v>
      </c>
      <c r="AA779" s="5">
        <v>1586.2665147529597</v>
      </c>
      <c r="AB779" s="5">
        <v>1606.8300039955336</v>
      </c>
      <c r="AC779" s="5">
        <v>1627.8665084753968</v>
      </c>
      <c r="AD779" s="5">
        <v>1656.5957650602422</v>
      </c>
      <c r="AE779" s="5">
        <v>1678.3606730559827</v>
      </c>
      <c r="AF779" s="5"/>
      <c r="AG779" s="6"/>
    </row>
    <row r="780" spans="1:33">
      <c r="A780" t="str">
        <f t="shared" si="12"/>
        <v>LOWW06000022Mig_InternalIN</v>
      </c>
      <c r="B780" t="str">
        <f>VLOOKUP(D780, Lookups!B:D,3,FALSE)</f>
        <v>W06000022</v>
      </c>
      <c r="C780" s="3" t="s">
        <v>173</v>
      </c>
      <c r="D780" s="3" t="s">
        <v>61</v>
      </c>
      <c r="E780" s="3" t="s">
        <v>36</v>
      </c>
      <c r="F780" s="4" t="s">
        <v>31</v>
      </c>
      <c r="G780" s="5">
        <v>5257.2931200000012</v>
      </c>
      <c r="H780" s="5">
        <v>5257.2931200000003</v>
      </c>
      <c r="I780" s="5">
        <v>5257.2931200000003</v>
      </c>
      <c r="J780" s="5">
        <v>5257.2931199999985</v>
      </c>
      <c r="K780" s="5">
        <v>5257.2931199999994</v>
      </c>
      <c r="L780" s="5">
        <v>5257.2931199999948</v>
      </c>
      <c r="M780" s="5">
        <v>5257.2931199999975</v>
      </c>
      <c r="N780" s="5">
        <v>5257.2931199999994</v>
      </c>
      <c r="O780" s="5">
        <v>5257.2931199999975</v>
      </c>
      <c r="P780" s="5">
        <v>5257.293120000003</v>
      </c>
      <c r="Q780" s="5">
        <v>5257.2931199999994</v>
      </c>
      <c r="R780" s="5">
        <v>5257.2931200000012</v>
      </c>
      <c r="S780" s="5">
        <v>5257.2931200000012</v>
      </c>
      <c r="T780" s="5">
        <v>5257.293120000003</v>
      </c>
      <c r="U780" s="5">
        <v>5257.2931200000012</v>
      </c>
      <c r="V780" s="5">
        <v>5257.2931199999966</v>
      </c>
      <c r="W780" s="5">
        <v>5257.2931200000012</v>
      </c>
      <c r="X780" s="5">
        <v>5257.2931200000003</v>
      </c>
      <c r="Y780" s="5">
        <v>5257.2931200000012</v>
      </c>
      <c r="Z780" s="5">
        <v>5257.293120000003</v>
      </c>
      <c r="AA780" s="5">
        <v>5257.2931200000003</v>
      </c>
      <c r="AB780" s="5">
        <v>5257.2931199999975</v>
      </c>
      <c r="AC780" s="5">
        <v>5257.2931200000021</v>
      </c>
      <c r="AD780" s="5">
        <v>5257.2931200000021</v>
      </c>
      <c r="AE780" s="5">
        <v>5257.2931199999948</v>
      </c>
      <c r="AF780" s="5"/>
      <c r="AG780" s="6"/>
    </row>
    <row r="781" spans="1:33">
      <c r="A781" t="str">
        <f t="shared" si="12"/>
        <v>LOWW06000022Mig_InternalOut</v>
      </c>
      <c r="B781" t="str">
        <f>VLOOKUP(D781, Lookups!B:D,3,FALSE)</f>
        <v>W06000022</v>
      </c>
      <c r="C781" s="3" t="s">
        <v>173</v>
      </c>
      <c r="D781" s="3" t="s">
        <v>61</v>
      </c>
      <c r="E781" s="3" t="s">
        <v>37</v>
      </c>
      <c r="F781" s="4" t="s">
        <v>31</v>
      </c>
      <c r="G781" s="5">
        <v>5410.3380399999978</v>
      </c>
      <c r="H781" s="5">
        <v>5410.3380400000024</v>
      </c>
      <c r="I781" s="5">
        <v>5410.3380399999978</v>
      </c>
      <c r="J781" s="5">
        <v>5410.3380400000005</v>
      </c>
      <c r="K781" s="5">
        <v>5410.3380400000005</v>
      </c>
      <c r="L781" s="5">
        <v>5410.3380399999996</v>
      </c>
      <c r="M781" s="5">
        <v>5410.338039999996</v>
      </c>
      <c r="N781" s="5">
        <v>5410.3380400000015</v>
      </c>
      <c r="O781" s="5">
        <v>5410.3380400000033</v>
      </c>
      <c r="P781" s="5">
        <v>5410.3380400000033</v>
      </c>
      <c r="Q781" s="5">
        <v>5410.3380399999996</v>
      </c>
      <c r="R781" s="5">
        <v>5410.3380399999996</v>
      </c>
      <c r="S781" s="5">
        <v>5410.3380400000051</v>
      </c>
      <c r="T781" s="5">
        <v>5410.3380400000005</v>
      </c>
      <c r="U781" s="5">
        <v>5410.3380400000005</v>
      </c>
      <c r="V781" s="5">
        <v>5410.3380399999987</v>
      </c>
      <c r="W781" s="5">
        <v>5410.3380400000005</v>
      </c>
      <c r="X781" s="5">
        <v>5410.3380400000033</v>
      </c>
      <c r="Y781" s="5">
        <v>5410.3380399999987</v>
      </c>
      <c r="Z781" s="5">
        <v>5410.3380399999996</v>
      </c>
      <c r="AA781" s="5">
        <v>5410.3380400000005</v>
      </c>
      <c r="AB781" s="5">
        <v>5410.3380399999969</v>
      </c>
      <c r="AC781" s="5">
        <v>5410.338039999996</v>
      </c>
      <c r="AD781" s="5">
        <v>5410.3380400000005</v>
      </c>
      <c r="AE781" s="5">
        <v>5410.3380400000005</v>
      </c>
      <c r="AF781" s="5"/>
      <c r="AG781" s="6"/>
    </row>
    <row r="782" spans="1:33">
      <c r="A782" t="str">
        <f t="shared" si="12"/>
        <v>LOWW06000022Mig_OverseasIn</v>
      </c>
      <c r="B782" t="str">
        <f>VLOOKUP(D782, Lookups!B:D,3,FALSE)</f>
        <v>W06000022</v>
      </c>
      <c r="C782" s="3" t="s">
        <v>173</v>
      </c>
      <c r="D782" s="3" t="s">
        <v>61</v>
      </c>
      <c r="E782" s="3" t="s">
        <v>38</v>
      </c>
      <c r="F782" s="4" t="s">
        <v>31</v>
      </c>
      <c r="G782" s="5">
        <v>887.4000000000002</v>
      </c>
      <c r="H782" s="5">
        <v>887.4000000000002</v>
      </c>
      <c r="I782" s="5">
        <v>887.4000000000002</v>
      </c>
      <c r="J782" s="5">
        <v>887.4000000000002</v>
      </c>
      <c r="K782" s="5">
        <v>887.4000000000002</v>
      </c>
      <c r="L782" s="5">
        <v>887.4000000000002</v>
      </c>
      <c r="M782" s="5">
        <v>887.4000000000002</v>
      </c>
      <c r="N782" s="5">
        <v>887.4000000000002</v>
      </c>
      <c r="O782" s="5">
        <v>887.4000000000002</v>
      </c>
      <c r="P782" s="5">
        <v>887.4000000000002</v>
      </c>
      <c r="Q782" s="5">
        <v>887.4000000000002</v>
      </c>
      <c r="R782" s="5">
        <v>887.4000000000002</v>
      </c>
      <c r="S782" s="5">
        <v>887.4000000000002</v>
      </c>
      <c r="T782" s="5">
        <v>887.4000000000002</v>
      </c>
      <c r="U782" s="5">
        <v>887.4000000000002</v>
      </c>
      <c r="V782" s="5">
        <v>887.4000000000002</v>
      </c>
      <c r="W782" s="5">
        <v>887.4000000000002</v>
      </c>
      <c r="X782" s="5">
        <v>887.4000000000002</v>
      </c>
      <c r="Y782" s="5">
        <v>887.4000000000002</v>
      </c>
      <c r="Z782" s="5">
        <v>887.4000000000002</v>
      </c>
      <c r="AA782" s="5">
        <v>887.4000000000002</v>
      </c>
      <c r="AB782" s="5">
        <v>887.4000000000002</v>
      </c>
      <c r="AC782" s="5">
        <v>887.4000000000002</v>
      </c>
      <c r="AD782" s="5">
        <v>887.4000000000002</v>
      </c>
      <c r="AE782" s="5">
        <v>887.4000000000002</v>
      </c>
      <c r="AF782" s="5"/>
      <c r="AG782" s="6"/>
    </row>
    <row r="783" spans="1:33">
      <c r="A783" t="str">
        <f t="shared" si="12"/>
        <v>LOWW06000022Mig_OverseasOut</v>
      </c>
      <c r="B783" t="str">
        <f>VLOOKUP(D783, Lookups!B:D,3,FALSE)</f>
        <v>W06000022</v>
      </c>
      <c r="C783" s="3" t="s">
        <v>173</v>
      </c>
      <c r="D783" s="3" t="s">
        <v>61</v>
      </c>
      <c r="E783" s="3" t="s">
        <v>39</v>
      </c>
      <c r="F783" s="4" t="s">
        <v>31</v>
      </c>
      <c r="G783" s="5">
        <v>745.39999999999986</v>
      </c>
      <c r="H783" s="5">
        <v>745.39999999999952</v>
      </c>
      <c r="I783" s="5">
        <v>745.39999999999964</v>
      </c>
      <c r="J783" s="5">
        <v>745.39999999999975</v>
      </c>
      <c r="K783" s="5">
        <v>745.39999999999986</v>
      </c>
      <c r="L783" s="5">
        <v>745.40000000000009</v>
      </c>
      <c r="M783" s="5">
        <v>745.4</v>
      </c>
      <c r="N783" s="5">
        <v>745.39999999999986</v>
      </c>
      <c r="O783" s="5">
        <v>745.400000000001</v>
      </c>
      <c r="P783" s="5">
        <v>745.39999999999952</v>
      </c>
      <c r="Q783" s="5">
        <v>745.39999999999975</v>
      </c>
      <c r="R783" s="5">
        <v>745.40000000000032</v>
      </c>
      <c r="S783" s="5">
        <v>745.40000000000032</v>
      </c>
      <c r="T783" s="5">
        <v>745.4</v>
      </c>
      <c r="U783" s="5">
        <v>745.40000000000043</v>
      </c>
      <c r="V783" s="5">
        <v>745.40000000000009</v>
      </c>
      <c r="W783" s="5">
        <v>745.39999999999986</v>
      </c>
      <c r="X783" s="5">
        <v>745.4</v>
      </c>
      <c r="Y783" s="5">
        <v>745.4000000000002</v>
      </c>
      <c r="Z783" s="5">
        <v>745.39999999999986</v>
      </c>
      <c r="AA783" s="5">
        <v>745.39999999999975</v>
      </c>
      <c r="AB783" s="5">
        <v>745.39999999999986</v>
      </c>
      <c r="AC783" s="5">
        <v>745.4</v>
      </c>
      <c r="AD783" s="5">
        <v>745.40000000000009</v>
      </c>
      <c r="AE783" s="5">
        <v>745.40000000000043</v>
      </c>
      <c r="AF783" s="5"/>
      <c r="AG783" s="6"/>
    </row>
    <row r="784" spans="1:33">
      <c r="A784" t="str">
        <f t="shared" si="12"/>
        <v>LOWW06000022Constraint</v>
      </c>
      <c r="B784" t="str">
        <f>VLOOKUP(D784, Lookups!B:D,3,FALSE)</f>
        <v>W06000022</v>
      </c>
      <c r="C784" s="3" t="s">
        <v>173</v>
      </c>
      <c r="D784" s="3" t="s">
        <v>61</v>
      </c>
      <c r="E784" s="3" t="s">
        <v>40</v>
      </c>
      <c r="F784" s="4" t="s">
        <v>31</v>
      </c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6"/>
    </row>
    <row r="785" spans="1:33">
      <c r="A785" t="str">
        <f t="shared" si="12"/>
        <v>LOWW06000015StartPop</v>
      </c>
      <c r="B785" t="str">
        <f>VLOOKUP(D785, Lookups!B:D,3,FALSE)</f>
        <v>W06000015</v>
      </c>
      <c r="C785" s="3" t="s">
        <v>173</v>
      </c>
      <c r="D785" s="3" t="s">
        <v>62</v>
      </c>
      <c r="E785" s="3" t="s">
        <v>30</v>
      </c>
      <c r="F785" s="4" t="s">
        <v>31</v>
      </c>
      <c r="G785" s="5">
        <v>354294</v>
      </c>
      <c r="H785" s="5">
        <v>357353.44538007409</v>
      </c>
      <c r="I785" s="5">
        <v>360299.45257077552</v>
      </c>
      <c r="J785" s="5">
        <v>363236.44442341995</v>
      </c>
      <c r="K785" s="5">
        <v>366168.65835100022</v>
      </c>
      <c r="L785" s="5">
        <v>369100.04433872981</v>
      </c>
      <c r="M785" s="5">
        <v>372032.2358317647</v>
      </c>
      <c r="N785" s="5">
        <v>374971.15746827453</v>
      </c>
      <c r="O785" s="5">
        <v>377921.1078859726</v>
      </c>
      <c r="P785" s="5">
        <v>380881.88018366834</v>
      </c>
      <c r="Q785" s="5">
        <v>383851.95022213325</v>
      </c>
      <c r="R785" s="5">
        <v>386831.66581781744</v>
      </c>
      <c r="S785" s="5">
        <v>389820.57204487105</v>
      </c>
      <c r="T785" s="5">
        <v>392808.26479527378</v>
      </c>
      <c r="U785" s="5">
        <v>395788.15068169456</v>
      </c>
      <c r="V785" s="5">
        <v>398756.41064748267</v>
      </c>
      <c r="W785" s="5">
        <v>401707.97926976235</v>
      </c>
      <c r="X785" s="5">
        <v>404642.34229268535</v>
      </c>
      <c r="Y785" s="5">
        <v>407557.0971610659</v>
      </c>
      <c r="Z785" s="5">
        <v>410449.12615224975</v>
      </c>
      <c r="AA785" s="5">
        <v>413318.36260446988</v>
      </c>
      <c r="AB785" s="5">
        <v>416166.07473852119</v>
      </c>
      <c r="AC785" s="5">
        <v>418997.64239738818</v>
      </c>
      <c r="AD785" s="5">
        <v>421813.89806564595</v>
      </c>
      <c r="AE785" s="5">
        <v>424611.98046305182</v>
      </c>
      <c r="AF785" s="5">
        <v>427392.24207427545</v>
      </c>
      <c r="AG785" s="6"/>
    </row>
    <row r="786" spans="1:33">
      <c r="A786" t="str">
        <f t="shared" si="12"/>
        <v>LOWW06000015Births</v>
      </c>
      <c r="B786" t="str">
        <f>VLOOKUP(D786, Lookups!B:D,3,FALSE)</f>
        <v>W06000015</v>
      </c>
      <c r="C786" s="3" t="s">
        <v>173</v>
      </c>
      <c r="D786" s="3" t="s">
        <v>62</v>
      </c>
      <c r="E786" s="3" t="s">
        <v>34</v>
      </c>
      <c r="F786" s="4" t="s">
        <v>32</v>
      </c>
      <c r="G786" s="5">
        <v>2354.5411055133482</v>
      </c>
      <c r="H786" s="5">
        <v>2316.6524842319332</v>
      </c>
      <c r="I786" s="5">
        <v>2304.7244971802997</v>
      </c>
      <c r="J786" s="5">
        <v>2296.2957361272429</v>
      </c>
      <c r="K786" s="5">
        <v>2292.8453225669473</v>
      </c>
      <c r="L786" s="5">
        <v>2293.1037281855238</v>
      </c>
      <c r="M786" s="5">
        <v>2298.2849507896071</v>
      </c>
      <c r="N786" s="5">
        <v>2307.9364203031041</v>
      </c>
      <c r="O786" s="5">
        <v>2319.9845784318368</v>
      </c>
      <c r="P786" s="5">
        <v>2333.2098552889365</v>
      </c>
      <c r="Q786" s="5">
        <v>2348.659400339302</v>
      </c>
      <c r="R786" s="5">
        <v>2365.8425217012755</v>
      </c>
      <c r="S786" s="5">
        <v>2381.4981370513624</v>
      </c>
      <c r="T786" s="5">
        <v>2395.2040430725538</v>
      </c>
      <c r="U786" s="5">
        <v>2409.0217028385059</v>
      </c>
      <c r="V786" s="5">
        <v>2422.6724038849138</v>
      </c>
      <c r="W786" s="5">
        <v>2436.8258765646979</v>
      </c>
      <c r="X786" s="5">
        <v>2452.5447238215866</v>
      </c>
      <c r="Y786" s="5">
        <v>2469.8730048099565</v>
      </c>
      <c r="Z786" s="5">
        <v>2488.5791035718312</v>
      </c>
      <c r="AA786" s="5">
        <v>2509.6389161325887</v>
      </c>
      <c r="AB786" s="5">
        <v>2532.5347716921865</v>
      </c>
      <c r="AC786" s="5">
        <v>2557.8940973317681</v>
      </c>
      <c r="AD786" s="5">
        <v>2584.7867359465085</v>
      </c>
      <c r="AE786" s="5">
        <v>2608.2737194107435</v>
      </c>
      <c r="AF786" s="5"/>
      <c r="AG786" s="6"/>
    </row>
    <row r="787" spans="1:33">
      <c r="A787" t="str">
        <f t="shared" si="12"/>
        <v>LOWW06000015Births</v>
      </c>
      <c r="B787" t="str">
        <f>VLOOKUP(D787, Lookups!B:D,3,FALSE)</f>
        <v>W06000015</v>
      </c>
      <c r="C787" s="3" t="s">
        <v>173</v>
      </c>
      <c r="D787" s="3" t="s">
        <v>62</v>
      </c>
      <c r="E787" s="3" t="s">
        <v>34</v>
      </c>
      <c r="F787" s="4" t="s">
        <v>33</v>
      </c>
      <c r="G787" s="5">
        <v>2242.4202048699499</v>
      </c>
      <c r="H787" s="5">
        <v>2206.3358019698831</v>
      </c>
      <c r="I787" s="5">
        <v>2194.9758137728718</v>
      </c>
      <c r="J787" s="5">
        <v>2186.9484219201076</v>
      </c>
      <c r="K787" s="5">
        <v>2183.6623136144817</v>
      </c>
      <c r="L787" s="5">
        <v>2183.9084142150582</v>
      </c>
      <c r="M787" s="5">
        <v>2188.8429121629251</v>
      </c>
      <c r="N787" s="5">
        <v>2198.0347883179329</v>
      </c>
      <c r="O787" s="5">
        <v>2209.5092251651286</v>
      </c>
      <c r="P787" s="5">
        <v>2222.1047275200945</v>
      </c>
      <c r="Q787" s="5">
        <v>2236.8185806339197</v>
      </c>
      <c r="R787" s="5">
        <v>2253.1834588832726</v>
      </c>
      <c r="S787" s="5">
        <v>2268.0935694345403</v>
      </c>
      <c r="T787" s="5">
        <v>2281.1468138718537</v>
      </c>
      <c r="U787" s="5">
        <v>2294.3064904519888</v>
      </c>
      <c r="V787" s="5">
        <v>2307.3071587203945</v>
      </c>
      <c r="W787" s="5">
        <v>2320.7866571381146</v>
      </c>
      <c r="X787" s="5">
        <v>2335.756988555805</v>
      </c>
      <c r="Y787" s="5">
        <v>2352.2601140748275</v>
      </c>
      <c r="Z787" s="5">
        <v>2370.0754470582697</v>
      </c>
      <c r="AA787" s="5">
        <v>2390.1324123354671</v>
      </c>
      <c r="AB787" s="5">
        <v>2411.9379900739082</v>
      </c>
      <c r="AC787" s="5">
        <v>2436.0897299024959</v>
      </c>
      <c r="AD787" s="5">
        <v>2461.7017678706388</v>
      </c>
      <c r="AE787" s="5">
        <v>2484.0703245920827</v>
      </c>
      <c r="AF787" s="5"/>
      <c r="AG787" s="6"/>
    </row>
    <row r="788" spans="1:33">
      <c r="A788" t="str">
        <f t="shared" si="12"/>
        <v>LOWW06000015Deaths</v>
      </c>
      <c r="B788" t="str">
        <f>VLOOKUP(D788, Lookups!B:D,3,FALSE)</f>
        <v>W06000015</v>
      </c>
      <c r="C788" s="3" t="s">
        <v>173</v>
      </c>
      <c r="D788" s="3" t="s">
        <v>62</v>
      </c>
      <c r="E788" s="3" t="s">
        <v>35</v>
      </c>
      <c r="F788" s="4" t="s">
        <v>31</v>
      </c>
      <c r="G788" s="5">
        <v>2666.9930703091195</v>
      </c>
      <c r="H788" s="5">
        <v>2706.4582355004377</v>
      </c>
      <c r="I788" s="5">
        <v>2692.1855983089572</v>
      </c>
      <c r="J788" s="5">
        <v>2680.5073704669371</v>
      </c>
      <c r="K788" s="5">
        <v>2674.5987884519855</v>
      </c>
      <c r="L788" s="5">
        <v>2674.2977893656098</v>
      </c>
      <c r="M788" s="5">
        <v>2677.6833664426167</v>
      </c>
      <c r="N788" s="5">
        <v>2685.4979309231971</v>
      </c>
      <c r="O788" s="5">
        <v>2698.1986459008513</v>
      </c>
      <c r="P788" s="5">
        <v>2714.7216843443243</v>
      </c>
      <c r="Q788" s="5">
        <v>2735.2395252890433</v>
      </c>
      <c r="R788" s="5">
        <v>2759.5968935308379</v>
      </c>
      <c r="S788" s="5">
        <v>2791.3760960831733</v>
      </c>
      <c r="T788" s="5">
        <v>2825.9421105235215</v>
      </c>
      <c r="U788" s="5">
        <v>2864.5453675026461</v>
      </c>
      <c r="V788" s="5">
        <v>2907.8880803254269</v>
      </c>
      <c r="W788" s="5">
        <v>2952.7266507800418</v>
      </c>
      <c r="X788" s="5">
        <v>3003.0239839969304</v>
      </c>
      <c r="Y788" s="5">
        <v>3059.5812677008125</v>
      </c>
      <c r="Z788" s="5">
        <v>3118.895238409742</v>
      </c>
      <c r="AA788" s="5">
        <v>3181.5363344168377</v>
      </c>
      <c r="AB788" s="5">
        <v>3242.3822428990075</v>
      </c>
      <c r="AC788" s="5">
        <v>3307.2052989764206</v>
      </c>
      <c r="AD788" s="5">
        <v>3377.8832464112502</v>
      </c>
      <c r="AE788" s="5">
        <v>3441.5595727794125</v>
      </c>
      <c r="AF788" s="5"/>
      <c r="AG788" s="6"/>
    </row>
    <row r="789" spans="1:33">
      <c r="A789" t="str">
        <f t="shared" si="12"/>
        <v>LOWW06000015Mig_InternalIN</v>
      </c>
      <c r="B789" t="str">
        <f>VLOOKUP(D789, Lookups!B:D,3,FALSE)</f>
        <v>W06000015</v>
      </c>
      <c r="C789" s="3" t="s">
        <v>173</v>
      </c>
      <c r="D789" s="3" t="s">
        <v>62</v>
      </c>
      <c r="E789" s="3" t="s">
        <v>36</v>
      </c>
      <c r="F789" s="4" t="s">
        <v>31</v>
      </c>
      <c r="G789" s="5">
        <v>19790.240439999994</v>
      </c>
      <c r="H789" s="5">
        <v>19790.240439999998</v>
      </c>
      <c r="I789" s="5">
        <v>19790.240440000009</v>
      </c>
      <c r="J789" s="5">
        <v>19790.240439999987</v>
      </c>
      <c r="K789" s="5">
        <v>19790.240440000005</v>
      </c>
      <c r="L789" s="5">
        <v>19790.24043999999</v>
      </c>
      <c r="M789" s="5">
        <v>19790.240439999987</v>
      </c>
      <c r="N789" s="5">
        <v>19790.240440000009</v>
      </c>
      <c r="O789" s="5">
        <v>19790.240439999987</v>
      </c>
      <c r="P789" s="5">
        <v>19790.24043999999</v>
      </c>
      <c r="Q789" s="5">
        <v>19790.240440000012</v>
      </c>
      <c r="R789" s="5">
        <v>19790.240440000001</v>
      </c>
      <c r="S789" s="5">
        <v>19790.240440000005</v>
      </c>
      <c r="T789" s="5">
        <v>19790.240439999998</v>
      </c>
      <c r="U789" s="5">
        <v>19790.240439999998</v>
      </c>
      <c r="V789" s="5">
        <v>19790.240439999994</v>
      </c>
      <c r="W789" s="5">
        <v>19790.240439999987</v>
      </c>
      <c r="X789" s="5">
        <v>19790.240439999998</v>
      </c>
      <c r="Y789" s="5">
        <v>19790.240440000009</v>
      </c>
      <c r="Z789" s="5">
        <v>19790.240439999994</v>
      </c>
      <c r="AA789" s="5">
        <v>19790.240439999998</v>
      </c>
      <c r="AB789" s="5">
        <v>19790.240440000012</v>
      </c>
      <c r="AC789" s="5">
        <v>19790.240439999994</v>
      </c>
      <c r="AD789" s="5">
        <v>19790.240439999987</v>
      </c>
      <c r="AE789" s="5">
        <v>19790.240439999998</v>
      </c>
      <c r="AF789" s="5"/>
      <c r="AG789" s="6"/>
    </row>
    <row r="790" spans="1:33">
      <c r="A790" t="str">
        <f t="shared" si="12"/>
        <v>LOWW06000015Mig_InternalOut</v>
      </c>
      <c r="B790" t="str">
        <f>VLOOKUP(D790, Lookups!B:D,3,FALSE)</f>
        <v>W06000015</v>
      </c>
      <c r="C790" s="3" t="s">
        <v>173</v>
      </c>
      <c r="D790" s="3" t="s">
        <v>62</v>
      </c>
      <c r="E790" s="3" t="s">
        <v>37</v>
      </c>
      <c r="F790" s="4" t="s">
        <v>31</v>
      </c>
      <c r="G790" s="5">
        <v>19580.963299999996</v>
      </c>
      <c r="H790" s="5">
        <v>19580.96330000001</v>
      </c>
      <c r="I790" s="5">
        <v>19580.963300000014</v>
      </c>
      <c r="J790" s="5">
        <v>19580.963299999996</v>
      </c>
      <c r="K790" s="5">
        <v>19580.96330000001</v>
      </c>
      <c r="L790" s="5">
        <v>19580.963300000007</v>
      </c>
      <c r="M790" s="5">
        <v>19580.963300000003</v>
      </c>
      <c r="N790" s="5">
        <v>19580.963299999989</v>
      </c>
      <c r="O790" s="5">
        <v>19580.963299999999</v>
      </c>
      <c r="P790" s="5">
        <v>19580.963299999999</v>
      </c>
      <c r="Q790" s="5">
        <v>19580.963299999992</v>
      </c>
      <c r="R790" s="5">
        <v>19580.963299999992</v>
      </c>
      <c r="S790" s="5">
        <v>19580.963300000003</v>
      </c>
      <c r="T790" s="5">
        <v>19580.963299999992</v>
      </c>
      <c r="U790" s="5">
        <v>19580.963300000003</v>
      </c>
      <c r="V790" s="5">
        <v>19580.963300000007</v>
      </c>
      <c r="W790" s="5">
        <v>19580.963299999999</v>
      </c>
      <c r="X790" s="5">
        <v>19580.963299999985</v>
      </c>
      <c r="Y790" s="5">
        <v>19580.963299999999</v>
      </c>
      <c r="Z790" s="5">
        <v>19580.963300000007</v>
      </c>
      <c r="AA790" s="5">
        <v>19580.963299999996</v>
      </c>
      <c r="AB790" s="5">
        <v>19580.963299999996</v>
      </c>
      <c r="AC790" s="5">
        <v>19580.963299999999</v>
      </c>
      <c r="AD790" s="5">
        <v>19580.963299999996</v>
      </c>
      <c r="AE790" s="5">
        <v>19580.96330000001</v>
      </c>
      <c r="AF790" s="5"/>
      <c r="AG790" s="6"/>
    </row>
    <row r="791" spans="1:33">
      <c r="A791" t="str">
        <f t="shared" si="12"/>
        <v>LOWW06000015Mig_OverseasIn</v>
      </c>
      <c r="B791" t="str">
        <f>VLOOKUP(D791, Lookups!B:D,3,FALSE)</f>
        <v>W06000015</v>
      </c>
      <c r="C791" s="3" t="s">
        <v>173</v>
      </c>
      <c r="D791" s="3" t="s">
        <v>62</v>
      </c>
      <c r="E791" s="3" t="s">
        <v>38</v>
      </c>
      <c r="F791" s="4" t="s">
        <v>31</v>
      </c>
      <c r="G791" s="5">
        <v>4742.9999999999991</v>
      </c>
      <c r="H791" s="5">
        <v>4742.9999999999991</v>
      </c>
      <c r="I791" s="5">
        <v>4742.9999999999991</v>
      </c>
      <c r="J791" s="5">
        <v>4742.9999999999991</v>
      </c>
      <c r="K791" s="5">
        <v>4742.9999999999991</v>
      </c>
      <c r="L791" s="5">
        <v>4742.9999999999991</v>
      </c>
      <c r="M791" s="5">
        <v>4742.9999999999991</v>
      </c>
      <c r="N791" s="5">
        <v>4742.9999999999991</v>
      </c>
      <c r="O791" s="5">
        <v>4742.9999999999991</v>
      </c>
      <c r="P791" s="5">
        <v>4742.9999999999991</v>
      </c>
      <c r="Q791" s="5">
        <v>4742.9999999999991</v>
      </c>
      <c r="R791" s="5">
        <v>4742.9999999999991</v>
      </c>
      <c r="S791" s="5">
        <v>4742.9999999999991</v>
      </c>
      <c r="T791" s="5">
        <v>4742.9999999999991</v>
      </c>
      <c r="U791" s="5">
        <v>4742.9999999999991</v>
      </c>
      <c r="V791" s="5">
        <v>4742.9999999999991</v>
      </c>
      <c r="W791" s="5">
        <v>4742.9999999999991</v>
      </c>
      <c r="X791" s="5">
        <v>4742.9999999999991</v>
      </c>
      <c r="Y791" s="5">
        <v>4742.9999999999991</v>
      </c>
      <c r="Z791" s="5">
        <v>4742.9999999999991</v>
      </c>
      <c r="AA791" s="5">
        <v>4742.9999999999991</v>
      </c>
      <c r="AB791" s="5">
        <v>4742.9999999999991</v>
      </c>
      <c r="AC791" s="5">
        <v>4742.9999999999991</v>
      </c>
      <c r="AD791" s="5">
        <v>4742.9999999999991</v>
      </c>
      <c r="AE791" s="5">
        <v>4742.9999999999991</v>
      </c>
      <c r="AF791" s="5"/>
      <c r="AG791" s="6"/>
    </row>
    <row r="792" spans="1:33">
      <c r="A792" t="str">
        <f t="shared" si="12"/>
        <v>LOWW06000015Mig_OverseasOut</v>
      </c>
      <c r="B792" t="str">
        <f>VLOOKUP(D792, Lookups!B:D,3,FALSE)</f>
        <v>W06000015</v>
      </c>
      <c r="C792" s="3" t="s">
        <v>173</v>
      </c>
      <c r="D792" s="3" t="s">
        <v>62</v>
      </c>
      <c r="E792" s="3" t="s">
        <v>39</v>
      </c>
      <c r="F792" s="4" t="s">
        <v>31</v>
      </c>
      <c r="G792" s="5">
        <v>3822.8</v>
      </c>
      <c r="H792" s="5">
        <v>3822.7999999999988</v>
      </c>
      <c r="I792" s="5">
        <v>3822.8000000000011</v>
      </c>
      <c r="J792" s="5">
        <v>3822.7999999999997</v>
      </c>
      <c r="K792" s="5">
        <v>3822.8</v>
      </c>
      <c r="L792" s="5">
        <v>3822.8</v>
      </c>
      <c r="M792" s="5">
        <v>3822.7999999999993</v>
      </c>
      <c r="N792" s="5">
        <v>3822.7999999999997</v>
      </c>
      <c r="O792" s="5">
        <v>3822.8</v>
      </c>
      <c r="P792" s="5">
        <v>3822.8000000000015</v>
      </c>
      <c r="Q792" s="5">
        <v>3822.7999999999993</v>
      </c>
      <c r="R792" s="5">
        <v>3822.8000000000038</v>
      </c>
      <c r="S792" s="5">
        <v>3822.8</v>
      </c>
      <c r="T792" s="5">
        <v>3822.8000000000015</v>
      </c>
      <c r="U792" s="5">
        <v>3822.8</v>
      </c>
      <c r="V792" s="5">
        <v>3822.8</v>
      </c>
      <c r="W792" s="5">
        <v>3822.7999999999988</v>
      </c>
      <c r="X792" s="5">
        <v>3822.8000000000015</v>
      </c>
      <c r="Y792" s="5">
        <v>3822.7999999999979</v>
      </c>
      <c r="Z792" s="5">
        <v>3822.8000000000006</v>
      </c>
      <c r="AA792" s="5">
        <v>3822.8</v>
      </c>
      <c r="AB792" s="5">
        <v>3822.8000000000011</v>
      </c>
      <c r="AC792" s="5">
        <v>3822.7999999999993</v>
      </c>
      <c r="AD792" s="5">
        <v>3822.7999999999979</v>
      </c>
      <c r="AE792" s="5">
        <v>3822.7999999999984</v>
      </c>
      <c r="AF792" s="5"/>
      <c r="AG792" s="6"/>
    </row>
    <row r="793" spans="1:33">
      <c r="A793" t="str">
        <f t="shared" si="12"/>
        <v>LOWW06000015Constraint</v>
      </c>
      <c r="B793" t="str">
        <f>VLOOKUP(D793, Lookups!B:D,3,FALSE)</f>
        <v>W06000015</v>
      </c>
      <c r="C793" s="3" t="s">
        <v>173</v>
      </c>
      <c r="D793" s="3" t="s">
        <v>62</v>
      </c>
      <c r="E793" s="3" t="s">
        <v>40</v>
      </c>
      <c r="F793" s="4" t="s">
        <v>31</v>
      </c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6"/>
    </row>
    <row r="794" spans="1:33">
      <c r="A794" t="str">
        <f t="shared" ref="A794:A853" si="13">C794&amp;B794&amp;E794</f>
        <v>HIGHW06000001StartPop</v>
      </c>
      <c r="B794" t="str">
        <f>VLOOKUP(D794, Lookups!B:D,3,FALSE)</f>
        <v>W06000001</v>
      </c>
      <c r="C794" s="3" t="s">
        <v>174</v>
      </c>
      <c r="D794" s="3" t="s">
        <v>41</v>
      </c>
      <c r="E794" s="3" t="s">
        <v>30</v>
      </c>
      <c r="F794" s="4" t="s">
        <v>31</v>
      </c>
      <c r="G794" s="5">
        <v>70169</v>
      </c>
      <c r="H794" s="5">
        <v>70165.469961879528</v>
      </c>
      <c r="I794" s="5">
        <v>70194.998411938766</v>
      </c>
      <c r="J794" s="5">
        <v>70229.015633740346</v>
      </c>
      <c r="K794" s="5">
        <v>70261.090577972675</v>
      </c>
      <c r="L794" s="5">
        <v>70297.557011799407</v>
      </c>
      <c r="M794" s="5">
        <v>70335.125163512042</v>
      </c>
      <c r="N794" s="5">
        <v>70375.657919494886</v>
      </c>
      <c r="O794" s="5">
        <v>70416.148453163434</v>
      </c>
      <c r="P794" s="5">
        <v>70454.669028385979</v>
      </c>
      <c r="Q794" s="5">
        <v>70488.919137168356</v>
      </c>
      <c r="R794" s="5">
        <v>70521.341065700602</v>
      </c>
      <c r="S794" s="5">
        <v>70550.025099396997</v>
      </c>
      <c r="T794" s="5">
        <v>70570.711778923418</v>
      </c>
      <c r="U794" s="5">
        <v>70583.867013575189</v>
      </c>
      <c r="V794" s="5">
        <v>70590.239389641327</v>
      </c>
      <c r="W794" s="5">
        <v>70591.236805595923</v>
      </c>
      <c r="X794" s="5">
        <v>70588.778887943321</v>
      </c>
      <c r="Y794" s="5">
        <v>70585.165286469273</v>
      </c>
      <c r="Z794" s="5">
        <v>70582.299195160493</v>
      </c>
      <c r="AA794" s="5">
        <v>70577.918621071716</v>
      </c>
      <c r="AB794" s="5">
        <v>70575.089873551464</v>
      </c>
      <c r="AC794" s="5">
        <v>70575.492678304887</v>
      </c>
      <c r="AD794" s="5">
        <v>70582.404798756485</v>
      </c>
      <c r="AE794" s="5">
        <v>70592.211556868468</v>
      </c>
      <c r="AF794" s="5">
        <v>70607.982272368929</v>
      </c>
      <c r="AG794" s="6"/>
    </row>
    <row r="795" spans="1:33">
      <c r="A795" t="str">
        <f t="shared" si="13"/>
        <v>HIGHW06000001Births</v>
      </c>
      <c r="B795" t="str">
        <f>VLOOKUP(D795, Lookups!B:D,3,FALSE)</f>
        <v>W06000001</v>
      </c>
      <c r="C795" s="3" t="s">
        <v>174</v>
      </c>
      <c r="D795" s="3" t="s">
        <v>41</v>
      </c>
      <c r="E795" s="3" t="s">
        <v>34</v>
      </c>
      <c r="F795" s="4" t="s">
        <v>32</v>
      </c>
      <c r="G795" s="5">
        <v>388.06706369838207</v>
      </c>
      <c r="H795" s="5">
        <v>393.50241364219573</v>
      </c>
      <c r="I795" s="5">
        <v>393.62112268868344</v>
      </c>
      <c r="J795" s="5">
        <v>394.17613772922778</v>
      </c>
      <c r="K795" s="5">
        <v>394.61221517438867</v>
      </c>
      <c r="L795" s="5">
        <v>395.12975940357853</v>
      </c>
      <c r="M795" s="5">
        <v>395.71787972662889</v>
      </c>
      <c r="N795" s="5">
        <v>395.46065656472683</v>
      </c>
      <c r="O795" s="5">
        <v>394.19015016306071</v>
      </c>
      <c r="P795" s="5">
        <v>393.40121678779821</v>
      </c>
      <c r="Q795" s="5">
        <v>393.46955341423956</v>
      </c>
      <c r="R795" s="5">
        <v>392.19492248077518</v>
      </c>
      <c r="S795" s="5">
        <v>389.32497623294546</v>
      </c>
      <c r="T795" s="5">
        <v>386.87095743552879</v>
      </c>
      <c r="U795" s="5">
        <v>385.06083488979414</v>
      </c>
      <c r="V795" s="5">
        <v>383.79613884944052</v>
      </c>
      <c r="W795" s="5">
        <v>383.11705470468399</v>
      </c>
      <c r="X795" s="5">
        <v>383.46243484391721</v>
      </c>
      <c r="Y795" s="5">
        <v>384.71282432664407</v>
      </c>
      <c r="Z795" s="5">
        <v>386.15070499105485</v>
      </c>
      <c r="AA795" s="5">
        <v>388.06385935049394</v>
      </c>
      <c r="AB795" s="5">
        <v>390.62210959127469</v>
      </c>
      <c r="AC795" s="5">
        <v>393.73481592052121</v>
      </c>
      <c r="AD795" s="5">
        <v>397.03425788455473</v>
      </c>
      <c r="AE795" s="5">
        <v>399.87864016573172</v>
      </c>
      <c r="AF795" s="5"/>
      <c r="AG795" s="6"/>
    </row>
    <row r="796" spans="1:33">
      <c r="A796" t="str">
        <f t="shared" si="13"/>
        <v>HIGHW06000001Births</v>
      </c>
      <c r="B796" t="str">
        <f>VLOOKUP(D796, Lookups!B:D,3,FALSE)</f>
        <v>W06000001</v>
      </c>
      <c r="C796" s="3" t="s">
        <v>174</v>
      </c>
      <c r="D796" s="3" t="s">
        <v>41</v>
      </c>
      <c r="E796" s="3" t="s">
        <v>34</v>
      </c>
      <c r="F796" s="4" t="s">
        <v>33</v>
      </c>
      <c r="G796" s="5">
        <v>369.58769691645637</v>
      </c>
      <c r="H796" s="5">
        <v>374.76422091342829</v>
      </c>
      <c r="I796" s="5">
        <v>374.87727715344101</v>
      </c>
      <c r="J796" s="5">
        <v>375.4058629309452</v>
      </c>
      <c r="K796" s="5">
        <v>375.82117480281153</v>
      </c>
      <c r="L796" s="5">
        <v>376.3140740916503</v>
      </c>
      <c r="M796" s="5">
        <v>376.87418871110401</v>
      </c>
      <c r="N796" s="5">
        <v>376.62921425979414</v>
      </c>
      <c r="O796" s="5">
        <v>375.41920810664544</v>
      </c>
      <c r="P796" s="5">
        <v>374.66784295237295</v>
      </c>
      <c r="Q796" s="5">
        <v>374.73292545677515</v>
      </c>
      <c r="R796" s="5">
        <v>373.51899117792141</v>
      </c>
      <c r="S796" s="5">
        <v>370.78570890990136</v>
      </c>
      <c r="T796" s="5">
        <v>368.44854804166584</v>
      </c>
      <c r="U796" s="5">
        <v>366.72462172738688</v>
      </c>
      <c r="V796" s="5">
        <v>365.52014925193618</v>
      </c>
      <c r="W796" s="5">
        <v>364.87340241730112</v>
      </c>
      <c r="X796" s="5">
        <v>365.20233589854882</v>
      </c>
      <c r="Y796" s="5">
        <v>366.39318308038742</v>
      </c>
      <c r="Z796" s="5">
        <v>367.76259330071298</v>
      </c>
      <c r="AA796" s="5">
        <v>369.58464515642089</v>
      </c>
      <c r="AB796" s="5">
        <v>372.02107407057622</v>
      </c>
      <c r="AC796" s="5">
        <v>374.9855564268982</v>
      </c>
      <c r="AD796" s="5">
        <v>378.12788225320031</v>
      </c>
      <c r="AE796" s="5">
        <v>380.83681788517976</v>
      </c>
      <c r="AF796" s="5"/>
      <c r="AG796" s="6"/>
    </row>
    <row r="797" spans="1:33">
      <c r="A797" t="str">
        <f t="shared" si="13"/>
        <v>HIGHW06000001Deaths</v>
      </c>
      <c r="B797" t="str">
        <f>VLOOKUP(D797, Lookups!B:D,3,FALSE)</f>
        <v>W06000001</v>
      </c>
      <c r="C797" s="3" t="s">
        <v>174</v>
      </c>
      <c r="D797" s="3" t="s">
        <v>41</v>
      </c>
      <c r="E797" s="3" t="s">
        <v>35</v>
      </c>
      <c r="F797" s="4" t="s">
        <v>31</v>
      </c>
      <c r="G797" s="5">
        <v>795.65935873529281</v>
      </c>
      <c r="H797" s="5">
        <v>773.21274449638702</v>
      </c>
      <c r="I797" s="5">
        <v>768.95573804054879</v>
      </c>
      <c r="J797" s="5">
        <v>771.98161642786647</v>
      </c>
      <c r="K797" s="5">
        <v>768.44151615044757</v>
      </c>
      <c r="L797" s="5">
        <v>768.35024178261278</v>
      </c>
      <c r="M797" s="5">
        <v>766.53387245489114</v>
      </c>
      <c r="N797" s="5">
        <v>766.07389715595957</v>
      </c>
      <c r="O797" s="5">
        <v>765.56334304714858</v>
      </c>
      <c r="P797" s="5">
        <v>768.29351095780271</v>
      </c>
      <c r="Q797" s="5">
        <v>770.25511033877103</v>
      </c>
      <c r="R797" s="5">
        <v>771.50443996233446</v>
      </c>
      <c r="S797" s="5">
        <v>773.89856561643091</v>
      </c>
      <c r="T797" s="5">
        <v>776.63883082540576</v>
      </c>
      <c r="U797" s="5">
        <v>779.88764055103286</v>
      </c>
      <c r="V797" s="5">
        <v>782.79343214680785</v>
      </c>
      <c r="W797" s="5">
        <v>784.92293477460566</v>
      </c>
      <c r="X797" s="5">
        <v>786.75293221642107</v>
      </c>
      <c r="Y797" s="5">
        <v>788.44665871585346</v>
      </c>
      <c r="Z797" s="5">
        <v>792.76843238052197</v>
      </c>
      <c r="AA797" s="5">
        <v>794.95181202719095</v>
      </c>
      <c r="AB797" s="5">
        <v>796.71493890846023</v>
      </c>
      <c r="AC797" s="5">
        <v>796.28281189581548</v>
      </c>
      <c r="AD797" s="5">
        <v>799.82994202573673</v>
      </c>
      <c r="AE797" s="5">
        <v>799.41930255049954</v>
      </c>
      <c r="AF797" s="5"/>
      <c r="AG797" s="6"/>
    </row>
    <row r="798" spans="1:33">
      <c r="A798" t="str">
        <f t="shared" si="13"/>
        <v>HIGHW06000001Mig_InternalIN</v>
      </c>
      <c r="B798" t="str">
        <f>VLOOKUP(D798, Lookups!B:D,3,FALSE)</f>
        <v>W06000001</v>
      </c>
      <c r="C798" s="3" t="s">
        <v>174</v>
      </c>
      <c r="D798" s="3" t="s">
        <v>41</v>
      </c>
      <c r="E798" s="3" t="s">
        <v>36</v>
      </c>
      <c r="F798" s="4" t="s">
        <v>31</v>
      </c>
      <c r="G798" s="5">
        <v>2317.8366199999987</v>
      </c>
      <c r="H798" s="5">
        <v>2317.8366199999987</v>
      </c>
      <c r="I798" s="5">
        <v>2317.83662</v>
      </c>
      <c r="J798" s="5">
        <v>2317.83662</v>
      </c>
      <c r="K798" s="5">
        <v>2317.8366200000005</v>
      </c>
      <c r="L798" s="5">
        <v>2317.8366199999991</v>
      </c>
      <c r="M798" s="5">
        <v>2317.8366199999991</v>
      </c>
      <c r="N798" s="5">
        <v>2317.8366199999991</v>
      </c>
      <c r="O798" s="5">
        <v>2317.8366200000014</v>
      </c>
      <c r="P798" s="5">
        <v>2317.8366199999991</v>
      </c>
      <c r="Q798" s="5">
        <v>2317.8366199999991</v>
      </c>
      <c r="R798" s="5">
        <v>2317.8366199999991</v>
      </c>
      <c r="S798" s="5">
        <v>2317.8366199999987</v>
      </c>
      <c r="T798" s="5">
        <v>2317.8366200000005</v>
      </c>
      <c r="U798" s="5">
        <v>2317.8366200000005</v>
      </c>
      <c r="V798" s="5">
        <v>2317.8366199999996</v>
      </c>
      <c r="W798" s="5">
        <v>2317.83662</v>
      </c>
      <c r="X798" s="5">
        <v>2317.8366200000023</v>
      </c>
      <c r="Y798" s="5">
        <v>2317.8366200000005</v>
      </c>
      <c r="Z798" s="5">
        <v>2317.8366199999982</v>
      </c>
      <c r="AA798" s="5">
        <v>2317.83662</v>
      </c>
      <c r="AB798" s="5">
        <v>2317.8366199999991</v>
      </c>
      <c r="AC798" s="5">
        <v>2317.8366200000009</v>
      </c>
      <c r="AD798" s="5">
        <v>2317.8366199999978</v>
      </c>
      <c r="AE798" s="5">
        <v>2317.8366199999991</v>
      </c>
      <c r="AF798" s="5"/>
      <c r="AG798" s="6"/>
    </row>
    <row r="799" spans="1:33">
      <c r="A799" t="str">
        <f t="shared" si="13"/>
        <v>HIGHW06000001Mig_InternalOut</v>
      </c>
      <c r="B799" t="str">
        <f>VLOOKUP(D799, Lookups!B:D,3,FALSE)</f>
        <v>W06000001</v>
      </c>
      <c r="C799" s="3" t="s">
        <v>174</v>
      </c>
      <c r="D799" s="3" t="s">
        <v>41</v>
      </c>
      <c r="E799" s="3" t="s">
        <v>37</v>
      </c>
      <c r="F799" s="4" t="s">
        <v>31</v>
      </c>
      <c r="G799" s="5">
        <v>2305.5620600000002</v>
      </c>
      <c r="H799" s="5">
        <v>2305.5620599999988</v>
      </c>
      <c r="I799" s="5">
        <v>2305.5620599999988</v>
      </c>
      <c r="J799" s="5">
        <v>2305.5620600000011</v>
      </c>
      <c r="K799" s="5">
        <v>2305.5620599999984</v>
      </c>
      <c r="L799" s="5">
        <v>2305.5620600000007</v>
      </c>
      <c r="M799" s="5">
        <v>2305.5620600000007</v>
      </c>
      <c r="N799" s="5">
        <v>2305.5620599999993</v>
      </c>
      <c r="O799" s="5">
        <v>2305.5620599999997</v>
      </c>
      <c r="P799" s="5">
        <v>2305.5620599999984</v>
      </c>
      <c r="Q799" s="5">
        <v>2305.5620599999975</v>
      </c>
      <c r="R799" s="5">
        <v>2305.5620599999979</v>
      </c>
      <c r="S799" s="5">
        <v>2305.5620599999993</v>
      </c>
      <c r="T799" s="5">
        <v>2305.5620599999993</v>
      </c>
      <c r="U799" s="5">
        <v>2305.5620600000016</v>
      </c>
      <c r="V799" s="5">
        <v>2305.5620599999993</v>
      </c>
      <c r="W799" s="5">
        <v>2305.5620599999993</v>
      </c>
      <c r="X799" s="5">
        <v>2305.5620600000002</v>
      </c>
      <c r="Y799" s="5">
        <v>2305.5620599999997</v>
      </c>
      <c r="Z799" s="5">
        <v>2305.5620599999984</v>
      </c>
      <c r="AA799" s="5">
        <v>2305.5620599999979</v>
      </c>
      <c r="AB799" s="5">
        <v>2305.5620600000002</v>
      </c>
      <c r="AC799" s="5">
        <v>2305.5620600000016</v>
      </c>
      <c r="AD799" s="5">
        <v>2305.5620599999993</v>
      </c>
      <c r="AE799" s="5">
        <v>2305.5620600000007</v>
      </c>
      <c r="AF799" s="5"/>
      <c r="AG799" s="6"/>
    </row>
    <row r="800" spans="1:33">
      <c r="A800" t="str">
        <f t="shared" si="13"/>
        <v>HIGHW06000001Mig_OverseasIn</v>
      </c>
      <c r="B800" t="str">
        <f>VLOOKUP(D800, Lookups!B:D,3,FALSE)</f>
        <v>W06000001</v>
      </c>
      <c r="C800" s="3" t="s">
        <v>174</v>
      </c>
      <c r="D800" s="3" t="s">
        <v>41</v>
      </c>
      <c r="E800" s="3" t="s">
        <v>38</v>
      </c>
      <c r="F800" s="4" t="s">
        <v>31</v>
      </c>
      <c r="G800" s="5">
        <v>127.20000000000007</v>
      </c>
      <c r="H800" s="5">
        <v>127.20000000000007</v>
      </c>
      <c r="I800" s="5">
        <v>127.20000000000007</v>
      </c>
      <c r="J800" s="5">
        <v>127.20000000000007</v>
      </c>
      <c r="K800" s="5">
        <v>127.20000000000007</v>
      </c>
      <c r="L800" s="5">
        <v>127.20000000000007</v>
      </c>
      <c r="M800" s="5">
        <v>127.20000000000007</v>
      </c>
      <c r="N800" s="5">
        <v>127.20000000000007</v>
      </c>
      <c r="O800" s="5">
        <v>127.20000000000007</v>
      </c>
      <c r="P800" s="5">
        <v>127.20000000000007</v>
      </c>
      <c r="Q800" s="5">
        <v>127.20000000000007</v>
      </c>
      <c r="R800" s="5">
        <v>127.20000000000007</v>
      </c>
      <c r="S800" s="5">
        <v>127.20000000000007</v>
      </c>
      <c r="T800" s="5">
        <v>127.20000000000007</v>
      </c>
      <c r="U800" s="5">
        <v>127.20000000000007</v>
      </c>
      <c r="V800" s="5">
        <v>127.20000000000007</v>
      </c>
      <c r="W800" s="5">
        <v>127.20000000000007</v>
      </c>
      <c r="X800" s="5">
        <v>127.20000000000007</v>
      </c>
      <c r="Y800" s="5">
        <v>127.20000000000007</v>
      </c>
      <c r="Z800" s="5">
        <v>127.20000000000007</v>
      </c>
      <c r="AA800" s="5">
        <v>127.20000000000007</v>
      </c>
      <c r="AB800" s="5">
        <v>127.20000000000007</v>
      </c>
      <c r="AC800" s="5">
        <v>127.20000000000007</v>
      </c>
      <c r="AD800" s="5">
        <v>127.20000000000007</v>
      </c>
      <c r="AE800" s="5">
        <v>127.20000000000007</v>
      </c>
      <c r="AF800" s="5"/>
      <c r="AG800" s="6"/>
    </row>
    <row r="801" spans="1:33">
      <c r="A801" t="str">
        <f t="shared" si="13"/>
        <v>HIGHW06000001Mig_OverseasOut</v>
      </c>
      <c r="B801" t="str">
        <f>VLOOKUP(D801, Lookups!B:D,3,FALSE)</f>
        <v>W06000001</v>
      </c>
      <c r="C801" s="3" t="s">
        <v>174</v>
      </c>
      <c r="D801" s="3" t="s">
        <v>41</v>
      </c>
      <c r="E801" s="3" t="s">
        <v>39</v>
      </c>
      <c r="F801" s="4" t="s">
        <v>31</v>
      </c>
      <c r="G801" s="5">
        <v>104.99999999999997</v>
      </c>
      <c r="H801" s="5">
        <v>105.00000000000007</v>
      </c>
      <c r="I801" s="5">
        <v>105</v>
      </c>
      <c r="J801" s="5">
        <v>105.00000000000003</v>
      </c>
      <c r="K801" s="5">
        <v>104.99999999999999</v>
      </c>
      <c r="L801" s="5">
        <v>105.00000000000004</v>
      </c>
      <c r="M801" s="5">
        <v>104.99999999999996</v>
      </c>
      <c r="N801" s="5">
        <v>105.00000000000003</v>
      </c>
      <c r="O801" s="5">
        <v>105.00000000000003</v>
      </c>
      <c r="P801" s="5">
        <v>105.00000000000006</v>
      </c>
      <c r="Q801" s="5">
        <v>105.00000000000003</v>
      </c>
      <c r="R801" s="5">
        <v>105.00000000000006</v>
      </c>
      <c r="S801" s="5">
        <v>104.99999999999996</v>
      </c>
      <c r="T801" s="5">
        <v>104.99999999999999</v>
      </c>
      <c r="U801" s="5">
        <v>105.00000000000001</v>
      </c>
      <c r="V801" s="5">
        <v>105.00000000000003</v>
      </c>
      <c r="W801" s="5">
        <v>104.99999999999997</v>
      </c>
      <c r="X801" s="5">
        <v>105.00000000000001</v>
      </c>
      <c r="Y801" s="5">
        <v>104.99999999999997</v>
      </c>
      <c r="Z801" s="5">
        <v>105</v>
      </c>
      <c r="AA801" s="5">
        <v>105.00000000000003</v>
      </c>
      <c r="AB801" s="5">
        <v>105</v>
      </c>
      <c r="AC801" s="5">
        <v>104.99999999999999</v>
      </c>
      <c r="AD801" s="5">
        <v>105.00000000000003</v>
      </c>
      <c r="AE801" s="5">
        <v>105.00000000000003</v>
      </c>
      <c r="AF801" s="5"/>
      <c r="AG801" s="6"/>
    </row>
    <row r="802" spans="1:33">
      <c r="A802" t="str">
        <f t="shared" si="13"/>
        <v>HIGHW06000001Constraint</v>
      </c>
      <c r="B802" t="str">
        <f>VLOOKUP(D802, Lookups!B:D,3,FALSE)</f>
        <v>W06000001</v>
      </c>
      <c r="C802" s="3" t="s">
        <v>174</v>
      </c>
      <c r="D802" s="3" t="s">
        <v>41</v>
      </c>
      <c r="E802" s="3" t="s">
        <v>40</v>
      </c>
      <c r="F802" s="4" t="s">
        <v>31</v>
      </c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6"/>
    </row>
    <row r="803" spans="1:33">
      <c r="A803" t="str">
        <f t="shared" si="13"/>
        <v>HIGHW06000002StartPop</v>
      </c>
      <c r="B803" t="str">
        <f>VLOOKUP(D803, Lookups!B:D,3,FALSE)</f>
        <v>W06000002</v>
      </c>
      <c r="C803" s="3" t="s">
        <v>174</v>
      </c>
      <c r="D803" s="3" t="s">
        <v>42</v>
      </c>
      <c r="E803" s="3" t="s">
        <v>30</v>
      </c>
      <c r="F803" s="4" t="s">
        <v>31</v>
      </c>
      <c r="G803" s="5">
        <v>122273</v>
      </c>
      <c r="H803" s="5">
        <v>122604.98111101697</v>
      </c>
      <c r="I803" s="5">
        <v>122986.93111025612</v>
      </c>
      <c r="J803" s="5">
        <v>123382.3511555016</v>
      </c>
      <c r="K803" s="5">
        <v>123796.25988317918</v>
      </c>
      <c r="L803" s="5">
        <v>124232.34794616737</v>
      </c>
      <c r="M803" s="5">
        <v>124693.78911954125</v>
      </c>
      <c r="N803" s="5">
        <v>125184.81399142636</v>
      </c>
      <c r="O803" s="5">
        <v>125705.20823232173</v>
      </c>
      <c r="P803" s="5">
        <v>126252.39573259375</v>
      </c>
      <c r="Q803" s="5">
        <v>126830.48931430189</v>
      </c>
      <c r="R803" s="5">
        <v>127437.30676064173</v>
      </c>
      <c r="S803" s="5">
        <v>128064.84692963937</v>
      </c>
      <c r="T803" s="5">
        <v>128700.92012665293</v>
      </c>
      <c r="U803" s="5">
        <v>129341.45411658891</v>
      </c>
      <c r="V803" s="5">
        <v>129987.63097983986</v>
      </c>
      <c r="W803" s="5">
        <v>130636.29102478264</v>
      </c>
      <c r="X803" s="5">
        <v>131285.55429262933</v>
      </c>
      <c r="Y803" s="5">
        <v>131935.29094078206</v>
      </c>
      <c r="Z803" s="5">
        <v>132586.71163248812</v>
      </c>
      <c r="AA803" s="5">
        <v>133240.19064510614</v>
      </c>
      <c r="AB803" s="5">
        <v>133894.13297571725</v>
      </c>
      <c r="AC803" s="5">
        <v>134555.33899756329</v>
      </c>
      <c r="AD803" s="5">
        <v>135221.99401702223</v>
      </c>
      <c r="AE803" s="5">
        <v>135893.9077130119</v>
      </c>
      <c r="AF803" s="5">
        <v>136573.94497600966</v>
      </c>
      <c r="AG803" s="6"/>
    </row>
    <row r="804" spans="1:33">
      <c r="A804" t="str">
        <f t="shared" si="13"/>
        <v>HIGHW06000002Births</v>
      </c>
      <c r="B804" t="str">
        <f>VLOOKUP(D804, Lookups!B:D,3,FALSE)</f>
        <v>W06000002</v>
      </c>
      <c r="C804" s="3" t="s">
        <v>174</v>
      </c>
      <c r="D804" s="3" t="s">
        <v>42</v>
      </c>
      <c r="E804" s="3" t="s">
        <v>34</v>
      </c>
      <c r="F804" s="4" t="s">
        <v>32</v>
      </c>
      <c r="G804" s="5">
        <v>620.20388143112564</v>
      </c>
      <c r="H804" s="5">
        <v>635.80247900475365</v>
      </c>
      <c r="I804" s="5">
        <v>643.91803946721359</v>
      </c>
      <c r="J804" s="5">
        <v>654.87013407740551</v>
      </c>
      <c r="K804" s="5">
        <v>666.81104809737667</v>
      </c>
      <c r="L804" s="5">
        <v>679.60170779307271</v>
      </c>
      <c r="M804" s="5">
        <v>694.73786706183387</v>
      </c>
      <c r="N804" s="5">
        <v>709.4669233590123</v>
      </c>
      <c r="O804" s="5">
        <v>723.39270658052783</v>
      </c>
      <c r="P804" s="5">
        <v>737.73742087699122</v>
      </c>
      <c r="Q804" s="5">
        <v>751.99159741374228</v>
      </c>
      <c r="R804" s="5">
        <v>762.57753656015723</v>
      </c>
      <c r="S804" s="5">
        <v>768.23495553155317</v>
      </c>
      <c r="T804" s="5">
        <v>772.05499052341941</v>
      </c>
      <c r="U804" s="5">
        <v>775.70711623246063</v>
      </c>
      <c r="V804" s="5">
        <v>778.6418926114477</v>
      </c>
      <c r="W804" s="5">
        <v>780.6976700059522</v>
      </c>
      <c r="X804" s="5">
        <v>782.91032113348183</v>
      </c>
      <c r="Y804" s="5">
        <v>785.69689336264196</v>
      </c>
      <c r="Z804" s="5">
        <v>788.82457043568411</v>
      </c>
      <c r="AA804" s="5">
        <v>792.58018911607724</v>
      </c>
      <c r="AB804" s="5">
        <v>796.65637960651452</v>
      </c>
      <c r="AC804" s="5">
        <v>801.16711375687873</v>
      </c>
      <c r="AD804" s="5">
        <v>805.98441809417989</v>
      </c>
      <c r="AE804" s="5">
        <v>809.87268024549257</v>
      </c>
      <c r="AF804" s="5"/>
      <c r="AG804" s="6"/>
    </row>
    <row r="805" spans="1:33">
      <c r="A805" t="str">
        <f t="shared" si="13"/>
        <v>HIGHW06000002Births</v>
      </c>
      <c r="B805" t="str">
        <f>VLOOKUP(D805, Lookups!B:D,3,FALSE)</f>
        <v>W06000002</v>
      </c>
      <c r="C805" s="3" t="s">
        <v>174</v>
      </c>
      <c r="D805" s="3" t="s">
        <v>42</v>
      </c>
      <c r="E805" s="3" t="s">
        <v>34</v>
      </c>
      <c r="F805" s="4" t="s">
        <v>33</v>
      </c>
      <c r="G805" s="5">
        <v>590.6703907624933</v>
      </c>
      <c r="H805" s="5">
        <v>605.52619866698626</v>
      </c>
      <c r="I805" s="5">
        <v>613.25530422910651</v>
      </c>
      <c r="J805" s="5">
        <v>623.68587101005346</v>
      </c>
      <c r="K805" s="5">
        <v>635.05817060605477</v>
      </c>
      <c r="L805" s="5">
        <v>647.23975183565551</v>
      </c>
      <c r="M805" s="5">
        <v>661.65514228644122</v>
      </c>
      <c r="N805" s="5">
        <v>675.68281560338619</v>
      </c>
      <c r="O805" s="5">
        <v>688.94546690789889</v>
      </c>
      <c r="P805" s="5">
        <v>702.6071002071244</v>
      </c>
      <c r="Q805" s="5">
        <v>716.18250706451499</v>
      </c>
      <c r="R805" s="5">
        <v>726.2643543399181</v>
      </c>
      <c r="S805" s="5">
        <v>731.65237265871781</v>
      </c>
      <c r="T805" s="5">
        <v>735.29050139174899</v>
      </c>
      <c r="U805" s="5">
        <v>738.76871651464592</v>
      </c>
      <c r="V805" s="5">
        <v>741.56374176759471</v>
      </c>
      <c r="W805" s="5">
        <v>743.52162509159257</v>
      </c>
      <c r="X805" s="5">
        <v>745.62891197780664</v>
      </c>
      <c r="Y805" s="5">
        <v>748.28279041482631</v>
      </c>
      <c r="Z805" s="5">
        <v>751.26153062304581</v>
      </c>
      <c r="AA805" s="5">
        <v>754.83831048515162</v>
      </c>
      <c r="AB805" s="5">
        <v>758.7203968472254</v>
      </c>
      <c r="AC805" s="5">
        <v>763.01633433325537</v>
      </c>
      <c r="AD805" s="5">
        <v>767.60424343948296</v>
      </c>
      <c r="AE805" s="5">
        <v>771.30735042263063</v>
      </c>
      <c r="AF805" s="5"/>
      <c r="AG805" s="6"/>
    </row>
    <row r="806" spans="1:33">
      <c r="A806" t="str">
        <f t="shared" si="13"/>
        <v>HIGHW06000002Deaths</v>
      </c>
      <c r="B806" t="str">
        <f>VLOOKUP(D806, Lookups!B:D,3,FALSE)</f>
        <v>W06000002</v>
      </c>
      <c r="C806" s="3" t="s">
        <v>174</v>
      </c>
      <c r="D806" s="3" t="s">
        <v>42</v>
      </c>
      <c r="E806" s="3" t="s">
        <v>35</v>
      </c>
      <c r="F806" s="4" t="s">
        <v>31</v>
      </c>
      <c r="G806" s="5">
        <v>1189.3843611766765</v>
      </c>
      <c r="H806" s="5">
        <v>1169.8698784325575</v>
      </c>
      <c r="I806" s="5">
        <v>1172.24449845086</v>
      </c>
      <c r="J806" s="5">
        <v>1175.1384774098058</v>
      </c>
      <c r="K806" s="5">
        <v>1176.2723557153079</v>
      </c>
      <c r="L806" s="5">
        <v>1175.8914862547836</v>
      </c>
      <c r="M806" s="5">
        <v>1175.8593374632635</v>
      </c>
      <c r="N806" s="5">
        <v>1175.2466980669658</v>
      </c>
      <c r="O806" s="5">
        <v>1175.6418732163936</v>
      </c>
      <c r="P806" s="5">
        <v>1172.7421393760183</v>
      </c>
      <c r="Q806" s="5">
        <v>1171.8478581385291</v>
      </c>
      <c r="R806" s="5">
        <v>1171.792921902316</v>
      </c>
      <c r="S806" s="5">
        <v>1174.3053311766903</v>
      </c>
      <c r="T806" s="5">
        <v>1177.3027019792016</v>
      </c>
      <c r="U806" s="5">
        <v>1178.7901694960749</v>
      </c>
      <c r="V806" s="5">
        <v>1182.0367894363849</v>
      </c>
      <c r="W806" s="5">
        <v>1185.4472272508076</v>
      </c>
      <c r="X806" s="5">
        <v>1189.2937849585398</v>
      </c>
      <c r="Y806" s="5">
        <v>1193.0501920714194</v>
      </c>
      <c r="Z806" s="5">
        <v>1197.0982884407911</v>
      </c>
      <c r="AA806" s="5">
        <v>1203.9673689900751</v>
      </c>
      <c r="AB806" s="5">
        <v>1204.6619546077288</v>
      </c>
      <c r="AC806" s="5">
        <v>1208.0196286311416</v>
      </c>
      <c r="AD806" s="5">
        <v>1212.1661655439925</v>
      </c>
      <c r="AE806" s="5">
        <v>1211.6339676703496</v>
      </c>
      <c r="AF806" s="5"/>
      <c r="AG806" s="6"/>
    </row>
    <row r="807" spans="1:33">
      <c r="A807" t="str">
        <f t="shared" si="13"/>
        <v>HIGHW06000002Mig_InternalIN</v>
      </c>
      <c r="B807" t="str">
        <f>VLOOKUP(D807, Lookups!B:D,3,FALSE)</f>
        <v>W06000002</v>
      </c>
      <c r="C807" s="3" t="s">
        <v>174</v>
      </c>
      <c r="D807" s="3" t="s">
        <v>42</v>
      </c>
      <c r="E807" s="3" t="s">
        <v>36</v>
      </c>
      <c r="F807" s="4" t="s">
        <v>31</v>
      </c>
      <c r="G807" s="5">
        <v>5552.926379999999</v>
      </c>
      <c r="H807" s="5">
        <v>5552.9263800000008</v>
      </c>
      <c r="I807" s="5">
        <v>5552.926379999999</v>
      </c>
      <c r="J807" s="5">
        <v>5552.9263799999981</v>
      </c>
      <c r="K807" s="5">
        <v>5552.9263800000044</v>
      </c>
      <c r="L807" s="5">
        <v>5552.9263800000017</v>
      </c>
      <c r="M807" s="5">
        <v>5552.9263799999981</v>
      </c>
      <c r="N807" s="5">
        <v>5552.926379999999</v>
      </c>
      <c r="O807" s="5">
        <v>5552.9263800000035</v>
      </c>
      <c r="P807" s="5">
        <v>5552.9263800000044</v>
      </c>
      <c r="Q807" s="5">
        <v>5552.9263800000035</v>
      </c>
      <c r="R807" s="5">
        <v>5552.9263800000017</v>
      </c>
      <c r="S807" s="5">
        <v>5552.9263800000026</v>
      </c>
      <c r="T807" s="5">
        <v>5552.9263800000053</v>
      </c>
      <c r="U807" s="5">
        <v>5552.9263799999999</v>
      </c>
      <c r="V807" s="5">
        <v>5552.9263799999953</v>
      </c>
      <c r="W807" s="5">
        <v>5552.926379999999</v>
      </c>
      <c r="X807" s="5">
        <v>5552.9263800000035</v>
      </c>
      <c r="Y807" s="5">
        <v>5552.9263800000035</v>
      </c>
      <c r="Z807" s="5">
        <v>5552.926379999999</v>
      </c>
      <c r="AA807" s="5">
        <v>5552.9263799999972</v>
      </c>
      <c r="AB807" s="5">
        <v>5552.9263799999962</v>
      </c>
      <c r="AC807" s="5">
        <v>5552.9263799999962</v>
      </c>
      <c r="AD807" s="5">
        <v>5552.9263799999926</v>
      </c>
      <c r="AE807" s="5">
        <v>5552.9263799999972</v>
      </c>
      <c r="AF807" s="5"/>
      <c r="AG807" s="6"/>
    </row>
    <row r="808" spans="1:33">
      <c r="A808" t="str">
        <f t="shared" si="13"/>
        <v>HIGHW06000002Mig_InternalOut</v>
      </c>
      <c r="B808" t="str">
        <f>VLOOKUP(D808, Lookups!B:D,3,FALSE)</f>
        <v>W06000002</v>
      </c>
      <c r="C808" s="3" t="s">
        <v>174</v>
      </c>
      <c r="D808" s="3" t="s">
        <v>42</v>
      </c>
      <c r="E808" s="3" t="s">
        <v>37</v>
      </c>
      <c r="F808" s="4" t="s">
        <v>31</v>
      </c>
      <c r="G808" s="5">
        <v>5706.0351799999999</v>
      </c>
      <c r="H808" s="5">
        <v>5706.0351800000017</v>
      </c>
      <c r="I808" s="5">
        <v>5706.0351799999989</v>
      </c>
      <c r="J808" s="5">
        <v>5706.0351800000008</v>
      </c>
      <c r="K808" s="5">
        <v>5706.0351800000008</v>
      </c>
      <c r="L808" s="5">
        <v>5706.0351799999999</v>
      </c>
      <c r="M808" s="5">
        <v>5706.035179999998</v>
      </c>
      <c r="N808" s="5">
        <v>5706.0351800000026</v>
      </c>
      <c r="O808" s="5">
        <v>5706.0351800000044</v>
      </c>
      <c r="P808" s="5">
        <v>5706.0351800000008</v>
      </c>
      <c r="Q808" s="5">
        <v>5706.0351800000017</v>
      </c>
      <c r="R808" s="5">
        <v>5706.0351799999999</v>
      </c>
      <c r="S808" s="5">
        <v>5706.0351800000035</v>
      </c>
      <c r="T808" s="5">
        <v>5706.0351799999962</v>
      </c>
      <c r="U808" s="5">
        <v>5706.0351800000017</v>
      </c>
      <c r="V808" s="5">
        <v>5706.0351799999971</v>
      </c>
      <c r="W808" s="5">
        <v>5706.0351800000008</v>
      </c>
      <c r="X808" s="5">
        <v>5706.0351800000017</v>
      </c>
      <c r="Y808" s="5">
        <v>5706.0351800000008</v>
      </c>
      <c r="Z808" s="5">
        <v>5706.0351799999999</v>
      </c>
      <c r="AA808" s="5">
        <v>5706.0351800000026</v>
      </c>
      <c r="AB808" s="5">
        <v>5706.0351799999989</v>
      </c>
      <c r="AC808" s="5">
        <v>5706.0351800000008</v>
      </c>
      <c r="AD808" s="5">
        <v>5706.0351799999962</v>
      </c>
      <c r="AE808" s="5">
        <v>5706.0351800000017</v>
      </c>
      <c r="AF808" s="5"/>
      <c r="AG808" s="6"/>
    </row>
    <row r="809" spans="1:33">
      <c r="A809" t="str">
        <f t="shared" si="13"/>
        <v>HIGHW06000002Mig_OverseasIn</v>
      </c>
      <c r="B809" t="str">
        <f>VLOOKUP(D809, Lookups!B:D,3,FALSE)</f>
        <v>W06000002</v>
      </c>
      <c r="C809" s="3" t="s">
        <v>174</v>
      </c>
      <c r="D809" s="3" t="s">
        <v>42</v>
      </c>
      <c r="E809" s="3" t="s">
        <v>38</v>
      </c>
      <c r="F809" s="4" t="s">
        <v>31</v>
      </c>
      <c r="G809" s="5">
        <v>1022.8000000000004</v>
      </c>
      <c r="H809" s="5">
        <v>1022.8000000000004</v>
      </c>
      <c r="I809" s="5">
        <v>1022.8000000000004</v>
      </c>
      <c r="J809" s="5">
        <v>1022.8000000000004</v>
      </c>
      <c r="K809" s="5">
        <v>1022.8000000000004</v>
      </c>
      <c r="L809" s="5">
        <v>1022.8000000000004</v>
      </c>
      <c r="M809" s="5">
        <v>1022.8000000000004</v>
      </c>
      <c r="N809" s="5">
        <v>1022.8000000000004</v>
      </c>
      <c r="O809" s="5">
        <v>1022.8000000000004</v>
      </c>
      <c r="P809" s="5">
        <v>1022.8000000000004</v>
      </c>
      <c r="Q809" s="5">
        <v>1022.8000000000004</v>
      </c>
      <c r="R809" s="5">
        <v>1022.8000000000004</v>
      </c>
      <c r="S809" s="5">
        <v>1022.8000000000004</v>
      </c>
      <c r="T809" s="5">
        <v>1022.8000000000004</v>
      </c>
      <c r="U809" s="5">
        <v>1022.8000000000004</v>
      </c>
      <c r="V809" s="5">
        <v>1022.8000000000004</v>
      </c>
      <c r="W809" s="5">
        <v>1022.8000000000004</v>
      </c>
      <c r="X809" s="5">
        <v>1022.8000000000004</v>
      </c>
      <c r="Y809" s="5">
        <v>1022.8000000000004</v>
      </c>
      <c r="Z809" s="5">
        <v>1022.8000000000004</v>
      </c>
      <c r="AA809" s="5">
        <v>1022.8000000000004</v>
      </c>
      <c r="AB809" s="5">
        <v>1022.8000000000004</v>
      </c>
      <c r="AC809" s="5">
        <v>1022.8000000000004</v>
      </c>
      <c r="AD809" s="5">
        <v>1022.8000000000004</v>
      </c>
      <c r="AE809" s="5">
        <v>1022.8000000000004</v>
      </c>
      <c r="AF809" s="5"/>
      <c r="AG809" s="6"/>
    </row>
    <row r="810" spans="1:33">
      <c r="A810" t="str">
        <f t="shared" si="13"/>
        <v>HIGHW06000002Mig_OverseasOut</v>
      </c>
      <c r="B810" t="str">
        <f>VLOOKUP(D810, Lookups!B:D,3,FALSE)</f>
        <v>W06000002</v>
      </c>
      <c r="C810" s="3" t="s">
        <v>174</v>
      </c>
      <c r="D810" s="3" t="s">
        <v>42</v>
      </c>
      <c r="E810" s="3" t="s">
        <v>39</v>
      </c>
      <c r="F810" s="4" t="s">
        <v>31</v>
      </c>
      <c r="G810" s="5">
        <v>559.20000000000005</v>
      </c>
      <c r="H810" s="5">
        <v>559.20000000000005</v>
      </c>
      <c r="I810" s="5">
        <v>559.19999999999993</v>
      </c>
      <c r="J810" s="5">
        <v>559.20000000000016</v>
      </c>
      <c r="K810" s="5">
        <v>559.1999999999997</v>
      </c>
      <c r="L810" s="5">
        <v>559.1999999999997</v>
      </c>
      <c r="M810" s="5">
        <v>559.20000000000016</v>
      </c>
      <c r="N810" s="5">
        <v>559.19999999999993</v>
      </c>
      <c r="O810" s="5">
        <v>559.20000000000027</v>
      </c>
      <c r="P810" s="5">
        <v>559.20000000000027</v>
      </c>
      <c r="Q810" s="5">
        <v>559.19999999999982</v>
      </c>
      <c r="R810" s="5">
        <v>559.20000000000039</v>
      </c>
      <c r="S810" s="5">
        <v>559.20000000000039</v>
      </c>
      <c r="T810" s="5">
        <v>559.20000000000027</v>
      </c>
      <c r="U810" s="5">
        <v>559.20000000000016</v>
      </c>
      <c r="V810" s="5">
        <v>559.20000000000005</v>
      </c>
      <c r="W810" s="5">
        <v>559.20000000000016</v>
      </c>
      <c r="X810" s="5">
        <v>559.19999999999993</v>
      </c>
      <c r="Y810" s="5">
        <v>559.19999999999982</v>
      </c>
      <c r="Z810" s="5">
        <v>559.20000000000027</v>
      </c>
      <c r="AA810" s="5">
        <v>559.19999999999993</v>
      </c>
      <c r="AB810" s="5">
        <v>559.1999999999997</v>
      </c>
      <c r="AC810" s="5">
        <v>559.19999999999959</v>
      </c>
      <c r="AD810" s="5">
        <v>559.19999999999982</v>
      </c>
      <c r="AE810" s="5">
        <v>559.1999999999997</v>
      </c>
      <c r="AF810" s="5"/>
      <c r="AG810" s="6"/>
    </row>
    <row r="811" spans="1:33">
      <c r="A811" t="str">
        <f t="shared" si="13"/>
        <v>HIGHW06000002Constraint</v>
      </c>
      <c r="B811" t="str">
        <f>VLOOKUP(D811, Lookups!B:D,3,FALSE)</f>
        <v>W06000002</v>
      </c>
      <c r="C811" s="3" t="s">
        <v>174</v>
      </c>
      <c r="D811" s="3" t="s">
        <v>42</v>
      </c>
      <c r="E811" s="3" t="s">
        <v>40</v>
      </c>
      <c r="F811" s="4" t="s">
        <v>31</v>
      </c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6"/>
    </row>
    <row r="812" spans="1:33">
      <c r="A812" t="str">
        <f t="shared" si="13"/>
        <v>HIGHW06000003StartPop</v>
      </c>
      <c r="B812" t="str">
        <f>VLOOKUP(D812, Lookups!B:D,3,FALSE)</f>
        <v>W06000003</v>
      </c>
      <c r="C812" s="3" t="s">
        <v>174</v>
      </c>
      <c r="D812" s="3" t="s">
        <v>43</v>
      </c>
      <c r="E812" s="3" t="s">
        <v>30</v>
      </c>
      <c r="F812" s="4" t="s">
        <v>31</v>
      </c>
      <c r="G812" s="5">
        <v>116287</v>
      </c>
      <c r="H812" s="5">
        <v>116414.06178054929</v>
      </c>
      <c r="I812" s="5">
        <v>116600.20660117212</v>
      </c>
      <c r="J812" s="5">
        <v>116800.50106405772</v>
      </c>
      <c r="K812" s="5">
        <v>117014.08498162095</v>
      </c>
      <c r="L812" s="5">
        <v>117243.2390788426</v>
      </c>
      <c r="M812" s="5">
        <v>117485.3781978679</v>
      </c>
      <c r="N812" s="5">
        <v>117740.61931348612</v>
      </c>
      <c r="O812" s="5">
        <v>118007.90163659892</v>
      </c>
      <c r="P812" s="5">
        <v>118278.98480341618</v>
      </c>
      <c r="Q812" s="5">
        <v>118554.41093975848</v>
      </c>
      <c r="R812" s="5">
        <v>118836.37884360978</v>
      </c>
      <c r="S812" s="5">
        <v>119116.60356813032</v>
      </c>
      <c r="T812" s="5">
        <v>119388.7372394319</v>
      </c>
      <c r="U812" s="5">
        <v>119650.55061271704</v>
      </c>
      <c r="V812" s="5">
        <v>119901.51803814825</v>
      </c>
      <c r="W812" s="5">
        <v>120140.39486654042</v>
      </c>
      <c r="X812" s="5">
        <v>120368.71057755897</v>
      </c>
      <c r="Y812" s="5">
        <v>120586.71802209277</v>
      </c>
      <c r="Z812" s="5">
        <v>120793.67863297113</v>
      </c>
      <c r="AA812" s="5">
        <v>120989.22049244933</v>
      </c>
      <c r="AB812" s="5">
        <v>121175.91244887083</v>
      </c>
      <c r="AC812" s="5">
        <v>121357.51226331094</v>
      </c>
      <c r="AD812" s="5">
        <v>121537.68340780363</v>
      </c>
      <c r="AE812" s="5">
        <v>121713.19451541646</v>
      </c>
      <c r="AF812" s="5">
        <v>121888.84134362332</v>
      </c>
      <c r="AG812" s="6"/>
    </row>
    <row r="813" spans="1:33">
      <c r="A813" t="str">
        <f t="shared" si="13"/>
        <v>HIGHW06000003Births</v>
      </c>
      <c r="B813" t="str">
        <f>VLOOKUP(D813, Lookups!B:D,3,FALSE)</f>
        <v>W06000003</v>
      </c>
      <c r="C813" s="3" t="s">
        <v>174</v>
      </c>
      <c r="D813" s="3" t="s">
        <v>43</v>
      </c>
      <c r="E813" s="3" t="s">
        <v>34</v>
      </c>
      <c r="F813" s="4" t="s">
        <v>32</v>
      </c>
      <c r="G813" s="5">
        <v>559.1393642138321</v>
      </c>
      <c r="H813" s="5">
        <v>570.44420235393045</v>
      </c>
      <c r="I813" s="5">
        <v>573.90412448243478</v>
      </c>
      <c r="J813" s="5">
        <v>578.03093302278455</v>
      </c>
      <c r="K813" s="5">
        <v>582.32639190317855</v>
      </c>
      <c r="L813" s="5">
        <v>586.48905651474774</v>
      </c>
      <c r="M813" s="5">
        <v>590.90873499130475</v>
      </c>
      <c r="N813" s="5">
        <v>593.66846564139621</v>
      </c>
      <c r="O813" s="5">
        <v>594.96220449264297</v>
      </c>
      <c r="P813" s="5">
        <v>596.7050080815369</v>
      </c>
      <c r="Q813" s="5">
        <v>599.14235283369783</v>
      </c>
      <c r="R813" s="5">
        <v>599.14148197315194</v>
      </c>
      <c r="S813" s="5">
        <v>595.79374162029058</v>
      </c>
      <c r="T813" s="5">
        <v>591.79827357749105</v>
      </c>
      <c r="U813" s="5">
        <v>588.23827021349052</v>
      </c>
      <c r="V813" s="5">
        <v>584.60333957352668</v>
      </c>
      <c r="W813" s="5">
        <v>580.87545427823716</v>
      </c>
      <c r="X813" s="5">
        <v>577.68903115976173</v>
      </c>
      <c r="Y813" s="5">
        <v>575.05065878139078</v>
      </c>
      <c r="Z813" s="5">
        <v>572.91303683558351</v>
      </c>
      <c r="AA813" s="5">
        <v>571.88152166755901</v>
      </c>
      <c r="AB813" s="5">
        <v>571.74049583051919</v>
      </c>
      <c r="AC813" s="5">
        <v>572.69945656142158</v>
      </c>
      <c r="AD813" s="5">
        <v>574.56354517869272</v>
      </c>
      <c r="AE813" s="5">
        <v>576.30172989893765</v>
      </c>
      <c r="AF813" s="5"/>
      <c r="AG813" s="6"/>
    </row>
    <row r="814" spans="1:33">
      <c r="A814" t="str">
        <f t="shared" si="13"/>
        <v>HIGHW06000003Births</v>
      </c>
      <c r="B814" t="str">
        <f>VLOOKUP(D814, Lookups!B:D,3,FALSE)</f>
        <v>W06000003</v>
      </c>
      <c r="C814" s="3" t="s">
        <v>174</v>
      </c>
      <c r="D814" s="3" t="s">
        <v>43</v>
      </c>
      <c r="E814" s="3" t="s">
        <v>34</v>
      </c>
      <c r="F814" s="4" t="s">
        <v>33</v>
      </c>
      <c r="G814" s="5">
        <v>532.51370499130417</v>
      </c>
      <c r="H814" s="5">
        <v>543.28021800684746</v>
      </c>
      <c r="I814" s="5">
        <v>546.5753820921409</v>
      </c>
      <c r="J814" s="5">
        <v>550.50567612304201</v>
      </c>
      <c r="K814" s="5">
        <v>554.59658953289022</v>
      </c>
      <c r="L814" s="5">
        <v>558.56103220463729</v>
      </c>
      <c r="M814" s="5">
        <v>562.77024999729065</v>
      </c>
      <c r="N814" s="5">
        <v>565.39856502448356</v>
      </c>
      <c r="O814" s="5">
        <v>566.6306973211199</v>
      </c>
      <c r="P814" s="5">
        <v>568.29051034018528</v>
      </c>
      <c r="Q814" s="5">
        <v>570.61179116458084</v>
      </c>
      <c r="R814" s="5">
        <v>570.61096177354625</v>
      </c>
      <c r="S814" s="5">
        <v>567.42263747955258</v>
      </c>
      <c r="T814" s="5">
        <v>563.61742964261725</v>
      </c>
      <c r="U814" s="5">
        <v>560.22695009050972</v>
      </c>
      <c r="V814" s="5">
        <v>556.76511122463921</v>
      </c>
      <c r="W814" s="5">
        <v>553.2147441114804</v>
      </c>
      <c r="X814" s="5">
        <v>550.18005528595836</v>
      </c>
      <c r="Y814" s="5">
        <v>547.66731957054606</v>
      </c>
      <c r="Z814" s="5">
        <v>545.63148905120306</v>
      </c>
      <c r="AA814" s="5">
        <v>544.64909360735555</v>
      </c>
      <c r="AB814" s="5">
        <v>544.51478328011331</v>
      </c>
      <c r="AC814" s="5">
        <v>545.42807925681859</v>
      </c>
      <c r="AD814" s="5">
        <v>547.20340183209601</v>
      </c>
      <c r="AE814" s="5">
        <v>548.85881592843373</v>
      </c>
      <c r="AF814" s="5"/>
      <c r="AG814" s="6"/>
    </row>
    <row r="815" spans="1:33">
      <c r="A815" t="str">
        <f t="shared" si="13"/>
        <v>HIGHW06000003Deaths</v>
      </c>
      <c r="B815" t="str">
        <f>VLOOKUP(D815, Lookups!B:D,3,FALSE)</f>
        <v>W06000003</v>
      </c>
      <c r="C815" s="3" t="s">
        <v>174</v>
      </c>
      <c r="D815" s="3" t="s">
        <v>43</v>
      </c>
      <c r="E815" s="3" t="s">
        <v>35</v>
      </c>
      <c r="F815" s="4" t="s">
        <v>31</v>
      </c>
      <c r="G815" s="5">
        <v>1466.9619086558491</v>
      </c>
      <c r="H815" s="5">
        <v>1429.950219737869</v>
      </c>
      <c r="I815" s="5">
        <v>1422.5556636890574</v>
      </c>
      <c r="J815" s="5">
        <v>1417.3233115826088</v>
      </c>
      <c r="K815" s="5">
        <v>1410.139504214425</v>
      </c>
      <c r="L815" s="5">
        <v>1405.2815896941088</v>
      </c>
      <c r="M815" s="5">
        <v>1400.808489370349</v>
      </c>
      <c r="N815" s="5">
        <v>1394.1553275530594</v>
      </c>
      <c r="O815" s="5">
        <v>1392.8803549965742</v>
      </c>
      <c r="P815" s="5">
        <v>1391.9400020793735</v>
      </c>
      <c r="Q815" s="5">
        <v>1390.1568601469514</v>
      </c>
      <c r="R815" s="5">
        <v>1391.8983392261955</v>
      </c>
      <c r="S815" s="5">
        <v>1393.4533277982068</v>
      </c>
      <c r="T815" s="5">
        <v>1395.972949934968</v>
      </c>
      <c r="U815" s="5">
        <v>1399.8684148727748</v>
      </c>
      <c r="V815" s="5">
        <v>1404.8622424060566</v>
      </c>
      <c r="W815" s="5">
        <v>1408.1451073710832</v>
      </c>
      <c r="X815" s="5">
        <v>1412.2322619120378</v>
      </c>
      <c r="Y815" s="5">
        <v>1418.1279874734819</v>
      </c>
      <c r="Z815" s="5">
        <v>1425.3732864086473</v>
      </c>
      <c r="AA815" s="5">
        <v>1432.2092788534194</v>
      </c>
      <c r="AB815" s="5">
        <v>1437.0260846705469</v>
      </c>
      <c r="AC815" s="5">
        <v>1440.3270113254803</v>
      </c>
      <c r="AD815" s="5">
        <v>1448.6264593979879</v>
      </c>
      <c r="AE815" s="5">
        <v>1451.8843376205939</v>
      </c>
      <c r="AF815" s="5"/>
      <c r="AG815" s="6"/>
    </row>
    <row r="816" spans="1:33">
      <c r="A816" t="str">
        <f t="shared" si="13"/>
        <v>HIGHW06000003Mig_InternalIN</v>
      </c>
      <c r="B816" t="str">
        <f>VLOOKUP(D816, Lookups!B:D,3,FALSE)</f>
        <v>W06000003</v>
      </c>
      <c r="C816" s="3" t="s">
        <v>174</v>
      </c>
      <c r="D816" s="3" t="s">
        <v>43</v>
      </c>
      <c r="E816" s="3" t="s">
        <v>36</v>
      </c>
      <c r="F816" s="4" t="s">
        <v>31</v>
      </c>
      <c r="G816" s="5">
        <v>4756.7708800000009</v>
      </c>
      <c r="H816" s="5">
        <v>4756.77088</v>
      </c>
      <c r="I816" s="5">
        <v>4756.7708799999964</v>
      </c>
      <c r="J816" s="5">
        <v>4756.7708800000009</v>
      </c>
      <c r="K816" s="5">
        <v>4756.7708800000009</v>
      </c>
      <c r="L816" s="5">
        <v>4756.7708799999982</v>
      </c>
      <c r="M816" s="5">
        <v>4756.77088</v>
      </c>
      <c r="N816" s="5">
        <v>4756.7708800000009</v>
      </c>
      <c r="O816" s="5">
        <v>4756.77088</v>
      </c>
      <c r="P816" s="5">
        <v>4756.7708799999982</v>
      </c>
      <c r="Q816" s="5">
        <v>4756.7708799999991</v>
      </c>
      <c r="R816" s="5">
        <v>4756.7708800000028</v>
      </c>
      <c r="S816" s="5">
        <v>4756.7708800000009</v>
      </c>
      <c r="T816" s="5">
        <v>4756.7708799999955</v>
      </c>
      <c r="U816" s="5">
        <v>4756.7708799999982</v>
      </c>
      <c r="V816" s="5">
        <v>4756.77088</v>
      </c>
      <c r="W816" s="5">
        <v>4756.7708799999991</v>
      </c>
      <c r="X816" s="5">
        <v>4756.7708800000019</v>
      </c>
      <c r="Y816" s="5">
        <v>4756.7708799999982</v>
      </c>
      <c r="Z816" s="5">
        <v>4756.7708800000009</v>
      </c>
      <c r="AA816" s="5">
        <v>4756.7708799999937</v>
      </c>
      <c r="AB816" s="5">
        <v>4756.7708799999982</v>
      </c>
      <c r="AC816" s="5">
        <v>4756.7708799999991</v>
      </c>
      <c r="AD816" s="5">
        <v>4756.7708799999973</v>
      </c>
      <c r="AE816" s="5">
        <v>4756.7708799999982</v>
      </c>
      <c r="AF816" s="5"/>
      <c r="AG816" s="6"/>
    </row>
    <row r="817" spans="1:33">
      <c r="A817" t="str">
        <f t="shared" si="13"/>
        <v>HIGHW06000003Mig_InternalOut</v>
      </c>
      <c r="B817" t="str">
        <f>VLOOKUP(D817, Lookups!B:D,3,FALSE)</f>
        <v>W06000003</v>
      </c>
      <c r="C817" s="3" t="s">
        <v>174</v>
      </c>
      <c r="D817" s="3" t="s">
        <v>43</v>
      </c>
      <c r="E817" s="3" t="s">
        <v>37</v>
      </c>
      <c r="F817" s="4" t="s">
        <v>31</v>
      </c>
      <c r="G817" s="5">
        <v>4159.0002600000025</v>
      </c>
      <c r="H817" s="5">
        <v>4159.0002599999998</v>
      </c>
      <c r="I817" s="5">
        <v>4159.0002599999998</v>
      </c>
      <c r="J817" s="5">
        <v>4159.0002600000007</v>
      </c>
      <c r="K817" s="5">
        <v>4159.0002599999989</v>
      </c>
      <c r="L817" s="5">
        <v>4159.000259999998</v>
      </c>
      <c r="M817" s="5">
        <v>4159.0002600000016</v>
      </c>
      <c r="N817" s="5">
        <v>4159.000259999998</v>
      </c>
      <c r="O817" s="5">
        <v>4159.0002599999998</v>
      </c>
      <c r="P817" s="5">
        <v>4159.0002599999989</v>
      </c>
      <c r="Q817" s="5">
        <v>4159.0002599999989</v>
      </c>
      <c r="R817" s="5">
        <v>4159.0002599999998</v>
      </c>
      <c r="S817" s="5">
        <v>4159.0002600000007</v>
      </c>
      <c r="T817" s="5">
        <v>4159.0002599999998</v>
      </c>
      <c r="U817" s="5">
        <v>4159.000259999998</v>
      </c>
      <c r="V817" s="5">
        <v>4159.0002600000025</v>
      </c>
      <c r="W817" s="5">
        <v>4159.0002600000016</v>
      </c>
      <c r="X817" s="5">
        <v>4159.000259999998</v>
      </c>
      <c r="Y817" s="5">
        <v>4159.0002600000025</v>
      </c>
      <c r="Z817" s="5">
        <v>4159.0002600000016</v>
      </c>
      <c r="AA817" s="5">
        <v>4159.0002600000007</v>
      </c>
      <c r="AB817" s="5">
        <v>4159.0002600000007</v>
      </c>
      <c r="AC817" s="5">
        <v>4159.0002599999989</v>
      </c>
      <c r="AD817" s="5">
        <v>4159.0002599999971</v>
      </c>
      <c r="AE817" s="5">
        <v>4159.0002600000016</v>
      </c>
      <c r="AF817" s="5"/>
      <c r="AG817" s="6"/>
    </row>
    <row r="818" spans="1:33">
      <c r="A818" t="str">
        <f t="shared" si="13"/>
        <v>HIGHW06000003Mig_OverseasIn</v>
      </c>
      <c r="B818" t="str">
        <f>VLOOKUP(D818, Lookups!B:D,3,FALSE)</f>
        <v>W06000003</v>
      </c>
      <c r="C818" s="3" t="s">
        <v>174</v>
      </c>
      <c r="D818" s="3" t="s">
        <v>43</v>
      </c>
      <c r="E818" s="3" t="s">
        <v>38</v>
      </c>
      <c r="F818" s="4" t="s">
        <v>31</v>
      </c>
      <c r="G818" s="5">
        <v>278.39999999999981</v>
      </c>
      <c r="H818" s="5">
        <v>278.39999999999981</v>
      </c>
      <c r="I818" s="5">
        <v>278.39999999999981</v>
      </c>
      <c r="J818" s="5">
        <v>278.39999999999981</v>
      </c>
      <c r="K818" s="5">
        <v>278.39999999999981</v>
      </c>
      <c r="L818" s="5">
        <v>278.39999999999981</v>
      </c>
      <c r="M818" s="5">
        <v>278.39999999999981</v>
      </c>
      <c r="N818" s="5">
        <v>278.39999999999981</v>
      </c>
      <c r="O818" s="5">
        <v>278.39999999999981</v>
      </c>
      <c r="P818" s="5">
        <v>278.39999999999981</v>
      </c>
      <c r="Q818" s="5">
        <v>278.39999999999981</v>
      </c>
      <c r="R818" s="5">
        <v>278.39999999999981</v>
      </c>
      <c r="S818" s="5">
        <v>278.39999999999981</v>
      </c>
      <c r="T818" s="5">
        <v>278.39999999999981</v>
      </c>
      <c r="U818" s="5">
        <v>278.39999999999981</v>
      </c>
      <c r="V818" s="5">
        <v>278.39999999999981</v>
      </c>
      <c r="W818" s="5">
        <v>278.39999999999981</v>
      </c>
      <c r="X818" s="5">
        <v>278.39999999999981</v>
      </c>
      <c r="Y818" s="5">
        <v>278.39999999999981</v>
      </c>
      <c r="Z818" s="5">
        <v>278.39999999999981</v>
      </c>
      <c r="AA818" s="5">
        <v>278.39999999999981</v>
      </c>
      <c r="AB818" s="5">
        <v>278.39999999999981</v>
      </c>
      <c r="AC818" s="5">
        <v>278.39999999999981</v>
      </c>
      <c r="AD818" s="5">
        <v>278.39999999999981</v>
      </c>
      <c r="AE818" s="5">
        <v>278.39999999999981</v>
      </c>
      <c r="AF818" s="5"/>
      <c r="AG818" s="6"/>
    </row>
    <row r="819" spans="1:33">
      <c r="A819" t="str">
        <f t="shared" si="13"/>
        <v>HIGHW06000003Mig_OverseasOut</v>
      </c>
      <c r="B819" t="str">
        <f>VLOOKUP(D819, Lookups!B:D,3,FALSE)</f>
        <v>W06000003</v>
      </c>
      <c r="C819" s="3" t="s">
        <v>174</v>
      </c>
      <c r="D819" s="3" t="s">
        <v>43</v>
      </c>
      <c r="E819" s="3" t="s">
        <v>39</v>
      </c>
      <c r="F819" s="4" t="s">
        <v>31</v>
      </c>
      <c r="G819" s="5">
        <v>373.80000000000007</v>
      </c>
      <c r="H819" s="5">
        <v>373.80000000000013</v>
      </c>
      <c r="I819" s="5">
        <v>373.80000000000024</v>
      </c>
      <c r="J819" s="5">
        <v>373.79999999999995</v>
      </c>
      <c r="K819" s="5">
        <v>373.79999999999978</v>
      </c>
      <c r="L819" s="5">
        <v>373.80000000000013</v>
      </c>
      <c r="M819" s="5">
        <v>373.8</v>
      </c>
      <c r="N819" s="5">
        <v>373.80000000000018</v>
      </c>
      <c r="O819" s="5">
        <v>373.79999999999973</v>
      </c>
      <c r="P819" s="5">
        <v>373.8</v>
      </c>
      <c r="Q819" s="5">
        <v>373.80000000000013</v>
      </c>
      <c r="R819" s="5">
        <v>373.8</v>
      </c>
      <c r="S819" s="5">
        <v>373.80000000000013</v>
      </c>
      <c r="T819" s="5">
        <v>373.79999999999995</v>
      </c>
      <c r="U819" s="5">
        <v>373.7999999999999</v>
      </c>
      <c r="V819" s="5">
        <v>373.79999999999995</v>
      </c>
      <c r="W819" s="5">
        <v>373.8</v>
      </c>
      <c r="X819" s="5">
        <v>373.8000000000003</v>
      </c>
      <c r="Y819" s="5">
        <v>373.7999999999999</v>
      </c>
      <c r="Z819" s="5">
        <v>373.80000000000035</v>
      </c>
      <c r="AA819" s="5">
        <v>373.80000000000013</v>
      </c>
      <c r="AB819" s="5">
        <v>373.80000000000007</v>
      </c>
      <c r="AC819" s="5">
        <v>373.80000000000007</v>
      </c>
      <c r="AD819" s="5">
        <v>373.79999999999984</v>
      </c>
      <c r="AE819" s="5">
        <v>373.79999999999995</v>
      </c>
      <c r="AF819" s="5"/>
      <c r="AG819" s="6"/>
    </row>
    <row r="820" spans="1:33">
      <c r="A820" t="str">
        <f t="shared" si="13"/>
        <v>HIGHW06000003Constraint</v>
      </c>
      <c r="B820" t="str">
        <f>VLOOKUP(D820, Lookups!B:D,3,FALSE)</f>
        <v>W06000003</v>
      </c>
      <c r="C820" s="3" t="s">
        <v>174</v>
      </c>
      <c r="D820" s="3" t="s">
        <v>43</v>
      </c>
      <c r="E820" s="3" t="s">
        <v>40</v>
      </c>
      <c r="F820" s="4" t="s">
        <v>31</v>
      </c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6"/>
    </row>
    <row r="821" spans="1:33">
      <c r="A821" t="str">
        <f t="shared" si="13"/>
        <v>HIGHW06000004StartPop</v>
      </c>
      <c r="B821" t="str">
        <f>VLOOKUP(D821, Lookups!B:D,3,FALSE)</f>
        <v>W06000004</v>
      </c>
      <c r="C821" s="3" t="s">
        <v>174</v>
      </c>
      <c r="D821" s="3" t="s">
        <v>44</v>
      </c>
      <c r="E821" s="3" t="s">
        <v>30</v>
      </c>
      <c r="F821" s="4" t="s">
        <v>31</v>
      </c>
      <c r="G821" s="5">
        <v>94791</v>
      </c>
      <c r="H821" s="5">
        <v>94958.885622056667</v>
      </c>
      <c r="I821" s="5">
        <v>95179.53749554501</v>
      </c>
      <c r="J821" s="5">
        <v>95412.627374585092</v>
      </c>
      <c r="K821" s="5">
        <v>95655.32499306713</v>
      </c>
      <c r="L821" s="5">
        <v>95908.512981045365</v>
      </c>
      <c r="M821" s="5">
        <v>96171.431842747654</v>
      </c>
      <c r="N821" s="5">
        <v>96441.842247381021</v>
      </c>
      <c r="O821" s="5">
        <v>96715.550610539474</v>
      </c>
      <c r="P821" s="5">
        <v>96989.936113786185</v>
      </c>
      <c r="Q821" s="5">
        <v>97263.971831938892</v>
      </c>
      <c r="R821" s="5">
        <v>97538.18345160225</v>
      </c>
      <c r="S821" s="5">
        <v>97807.216579074768</v>
      </c>
      <c r="T821" s="5">
        <v>98066.175023305317</v>
      </c>
      <c r="U821" s="5">
        <v>98310.214766165736</v>
      </c>
      <c r="V821" s="5">
        <v>98540.315203144506</v>
      </c>
      <c r="W821" s="5">
        <v>98760.346702408147</v>
      </c>
      <c r="X821" s="5">
        <v>98970.967637062946</v>
      </c>
      <c r="Y821" s="5">
        <v>99171.442616196582</v>
      </c>
      <c r="Z821" s="5">
        <v>99367.263549484283</v>
      </c>
      <c r="AA821" s="5">
        <v>99558.446410756034</v>
      </c>
      <c r="AB821" s="5">
        <v>99747.918353122572</v>
      </c>
      <c r="AC821" s="5">
        <v>99943.699587925687</v>
      </c>
      <c r="AD821" s="5">
        <v>100147.51470107377</v>
      </c>
      <c r="AE821" s="5">
        <v>100358.98302871037</v>
      </c>
      <c r="AF821" s="5">
        <v>100581.59403241432</v>
      </c>
      <c r="AG821" s="6"/>
    </row>
    <row r="822" spans="1:33">
      <c r="A822" t="str">
        <f t="shared" si="13"/>
        <v>HIGHW06000004Births</v>
      </c>
      <c r="B822" t="str">
        <f>VLOOKUP(D822, Lookups!B:D,3,FALSE)</f>
        <v>W06000004</v>
      </c>
      <c r="C822" s="3" t="s">
        <v>174</v>
      </c>
      <c r="D822" s="3" t="s">
        <v>44</v>
      </c>
      <c r="E822" s="3" t="s">
        <v>34</v>
      </c>
      <c r="F822" s="4" t="s">
        <v>32</v>
      </c>
      <c r="G822" s="5">
        <v>544.83653669983607</v>
      </c>
      <c r="H822" s="5">
        <v>553.59212910464225</v>
      </c>
      <c r="I822" s="5">
        <v>555.58283736496981</v>
      </c>
      <c r="J822" s="5">
        <v>558.83929432385025</v>
      </c>
      <c r="K822" s="5">
        <v>561.74024009785489</v>
      </c>
      <c r="L822" s="5">
        <v>564.41209771724903</v>
      </c>
      <c r="M822" s="5">
        <v>567.45022079658497</v>
      </c>
      <c r="N822" s="5">
        <v>568.7886107078449</v>
      </c>
      <c r="O822" s="5">
        <v>568.9604998819384</v>
      </c>
      <c r="P822" s="5">
        <v>569.0596954436362</v>
      </c>
      <c r="Q822" s="5">
        <v>569.82900147665941</v>
      </c>
      <c r="R822" s="5">
        <v>568.77241594750785</v>
      </c>
      <c r="S822" s="5">
        <v>564.61419448075264</v>
      </c>
      <c r="T822" s="5">
        <v>559.98703995403321</v>
      </c>
      <c r="U822" s="5">
        <v>556.01785846847474</v>
      </c>
      <c r="V822" s="5">
        <v>552.82298502380775</v>
      </c>
      <c r="W822" s="5">
        <v>550.45194854956617</v>
      </c>
      <c r="X822" s="5">
        <v>549.08633569963285</v>
      </c>
      <c r="Y822" s="5">
        <v>549.04587514029481</v>
      </c>
      <c r="Z822" s="5">
        <v>550.26271413239829</v>
      </c>
      <c r="AA822" s="5">
        <v>553.09651200940789</v>
      </c>
      <c r="AB822" s="5">
        <v>557.36656967889814</v>
      </c>
      <c r="AC822" s="5">
        <v>562.85404163211547</v>
      </c>
      <c r="AD822" s="5">
        <v>569.25617730262672</v>
      </c>
      <c r="AE822" s="5">
        <v>575.47668481209462</v>
      </c>
      <c r="AF822" s="5"/>
      <c r="AG822" s="6"/>
    </row>
    <row r="823" spans="1:33">
      <c r="A823" t="str">
        <f t="shared" si="13"/>
        <v>HIGHW06000004Births</v>
      </c>
      <c r="B823" t="str">
        <f>VLOOKUP(D823, Lookups!B:D,3,FALSE)</f>
        <v>W06000004</v>
      </c>
      <c r="C823" s="3" t="s">
        <v>174</v>
      </c>
      <c r="D823" s="3" t="s">
        <v>44</v>
      </c>
      <c r="E823" s="3" t="s">
        <v>34</v>
      </c>
      <c r="F823" s="4" t="s">
        <v>33</v>
      </c>
      <c r="G823" s="5">
        <v>518.89196386771414</v>
      </c>
      <c r="H823" s="5">
        <v>527.23062368901401</v>
      </c>
      <c r="I823" s="5">
        <v>529.12653640614906</v>
      </c>
      <c r="J823" s="5">
        <v>532.22792413039974</v>
      </c>
      <c r="K823" s="5">
        <v>534.99072975805598</v>
      </c>
      <c r="L823" s="5">
        <v>537.53535618068918</v>
      </c>
      <c r="M823" s="5">
        <v>540.42880686712317</v>
      </c>
      <c r="N823" s="5">
        <v>541.70346398479921</v>
      </c>
      <c r="O823" s="5">
        <v>541.86716796774658</v>
      </c>
      <c r="P823" s="5">
        <v>541.96163993566574</v>
      </c>
      <c r="Q823" s="5">
        <v>542.69431238217362</v>
      </c>
      <c r="R823" s="5">
        <v>541.68804040280793</v>
      </c>
      <c r="S823" s="5">
        <v>537.72782929774723</v>
      </c>
      <c r="T823" s="5">
        <v>533.3210152576462</v>
      </c>
      <c r="U823" s="5">
        <v>529.54084223829625</v>
      </c>
      <c r="V823" s="5">
        <v>526.49810548269318</v>
      </c>
      <c r="W823" s="5">
        <v>524.2399754021128</v>
      </c>
      <c r="X823" s="5">
        <v>522.93939167496944</v>
      </c>
      <c r="Y823" s="5">
        <v>522.90085780713957</v>
      </c>
      <c r="Z823" s="5">
        <v>524.05975213927809</v>
      </c>
      <c r="AA823" s="5">
        <v>526.75860738586675</v>
      </c>
      <c r="AB823" s="5">
        <v>530.82532916515697</v>
      </c>
      <c r="AC823" s="5">
        <v>536.05149317339533</v>
      </c>
      <c r="AD823" s="5">
        <v>542.14876552436704</v>
      </c>
      <c r="AE823" s="5">
        <v>548.07305866629326</v>
      </c>
      <c r="AF823" s="5"/>
      <c r="AG823" s="6"/>
    </row>
    <row r="824" spans="1:33">
      <c r="A824" t="str">
        <f t="shared" si="13"/>
        <v>HIGHW06000004Deaths</v>
      </c>
      <c r="B824" t="str">
        <f>VLOOKUP(D824, Lookups!B:D,3,FALSE)</f>
        <v>W06000004</v>
      </c>
      <c r="C824" s="3" t="s">
        <v>174</v>
      </c>
      <c r="D824" s="3" t="s">
        <v>44</v>
      </c>
      <c r="E824" s="3" t="s">
        <v>35</v>
      </c>
      <c r="F824" s="4" t="s">
        <v>31</v>
      </c>
      <c r="G824" s="5">
        <v>1161.0109985108695</v>
      </c>
      <c r="H824" s="5">
        <v>1125.3389993053074</v>
      </c>
      <c r="I824" s="5">
        <v>1116.787614731003</v>
      </c>
      <c r="J824" s="5">
        <v>1113.5377199722395</v>
      </c>
      <c r="K824" s="5">
        <v>1108.7111018776623</v>
      </c>
      <c r="L824" s="5">
        <v>1104.1967121957473</v>
      </c>
      <c r="M824" s="5">
        <v>1102.6367430302357</v>
      </c>
      <c r="N824" s="5">
        <v>1101.9518315342621</v>
      </c>
      <c r="O824" s="5">
        <v>1101.6102846029191</v>
      </c>
      <c r="P824" s="5">
        <v>1102.153737226618</v>
      </c>
      <c r="Q824" s="5">
        <v>1103.4798141954002</v>
      </c>
      <c r="R824" s="5">
        <v>1106.5954488778916</v>
      </c>
      <c r="S824" s="5">
        <v>1108.5516995479418</v>
      </c>
      <c r="T824" s="5">
        <v>1114.4364323512536</v>
      </c>
      <c r="U824" s="5">
        <v>1120.626383727983</v>
      </c>
      <c r="V824" s="5">
        <v>1124.4577112428583</v>
      </c>
      <c r="W824" s="5">
        <v>1129.2391092968826</v>
      </c>
      <c r="X824" s="5">
        <v>1136.7188682410558</v>
      </c>
      <c r="Y824" s="5">
        <v>1141.2939196597047</v>
      </c>
      <c r="Z824" s="5">
        <v>1148.3077249999017</v>
      </c>
      <c r="AA824" s="5">
        <v>1155.5512970287241</v>
      </c>
      <c r="AB824" s="5">
        <v>1157.5787840410126</v>
      </c>
      <c r="AC824" s="5">
        <v>1160.2585416573288</v>
      </c>
      <c r="AD824" s="5">
        <v>1165.1047351904165</v>
      </c>
      <c r="AE824" s="5">
        <v>1166.1068597744693</v>
      </c>
      <c r="AF824" s="5"/>
      <c r="AG824" s="6"/>
    </row>
    <row r="825" spans="1:33">
      <c r="A825" t="str">
        <f t="shared" si="13"/>
        <v>HIGHW06000004Mig_InternalIN</v>
      </c>
      <c r="B825" t="str">
        <f>VLOOKUP(D825, Lookups!B:D,3,FALSE)</f>
        <v>W06000004</v>
      </c>
      <c r="C825" s="3" t="s">
        <v>174</v>
      </c>
      <c r="D825" s="3" t="s">
        <v>44</v>
      </c>
      <c r="E825" s="3" t="s">
        <v>36</v>
      </c>
      <c r="F825" s="4" t="s">
        <v>31</v>
      </c>
      <c r="G825" s="5">
        <v>4474.3833599999998</v>
      </c>
      <c r="H825" s="5">
        <v>4474.3833599999989</v>
      </c>
      <c r="I825" s="5">
        <v>4474.3833600000034</v>
      </c>
      <c r="J825" s="5">
        <v>4474.3833599999998</v>
      </c>
      <c r="K825" s="5">
        <v>4474.3833600000025</v>
      </c>
      <c r="L825" s="5">
        <v>4474.383359999998</v>
      </c>
      <c r="M825" s="5">
        <v>4474.3833600000007</v>
      </c>
      <c r="N825" s="5">
        <v>4474.3833600000007</v>
      </c>
      <c r="O825" s="5">
        <v>4474.3833600000007</v>
      </c>
      <c r="P825" s="5">
        <v>4474.383359999998</v>
      </c>
      <c r="Q825" s="5">
        <v>4474.3833599999989</v>
      </c>
      <c r="R825" s="5">
        <v>4474.383359999998</v>
      </c>
      <c r="S825" s="5">
        <v>4474.383359999998</v>
      </c>
      <c r="T825" s="5">
        <v>4474.3833599999989</v>
      </c>
      <c r="U825" s="5">
        <v>4474.383359999998</v>
      </c>
      <c r="V825" s="5">
        <v>4474.3833600000016</v>
      </c>
      <c r="W825" s="5">
        <v>4474.3833599999989</v>
      </c>
      <c r="X825" s="5">
        <v>4474.3833600000007</v>
      </c>
      <c r="Y825" s="5">
        <v>4474.383359999998</v>
      </c>
      <c r="Z825" s="5">
        <v>4474.383359999998</v>
      </c>
      <c r="AA825" s="5">
        <v>4474.3833600000016</v>
      </c>
      <c r="AB825" s="5">
        <v>4474.3833599999989</v>
      </c>
      <c r="AC825" s="5">
        <v>4474.3833599999998</v>
      </c>
      <c r="AD825" s="5">
        <v>4474.3833599999998</v>
      </c>
      <c r="AE825" s="5">
        <v>4474.3833599999998</v>
      </c>
      <c r="AF825" s="5"/>
      <c r="AG825" s="6"/>
    </row>
    <row r="826" spans="1:33">
      <c r="A826" t="str">
        <f t="shared" si="13"/>
        <v>HIGHW06000004Mig_InternalOut</v>
      </c>
      <c r="B826" t="str">
        <f>VLOOKUP(D826, Lookups!B:D,3,FALSE)</f>
        <v>W06000004</v>
      </c>
      <c r="C826" s="3" t="s">
        <v>174</v>
      </c>
      <c r="D826" s="3" t="s">
        <v>44</v>
      </c>
      <c r="E826" s="3" t="s">
        <v>37</v>
      </c>
      <c r="F826" s="4" t="s">
        <v>31</v>
      </c>
      <c r="G826" s="5">
        <v>4192.615240000001</v>
      </c>
      <c r="H826" s="5">
        <v>4192.615240000001</v>
      </c>
      <c r="I826" s="5">
        <v>4192.6152400000001</v>
      </c>
      <c r="J826" s="5">
        <v>4192.615240000001</v>
      </c>
      <c r="K826" s="5">
        <v>4192.6152400000037</v>
      </c>
      <c r="L826" s="5">
        <v>4192.6152400000019</v>
      </c>
      <c r="M826" s="5">
        <v>4192.6152399999964</v>
      </c>
      <c r="N826" s="5">
        <v>4192.6152400000001</v>
      </c>
      <c r="O826" s="5">
        <v>4192.6152400000001</v>
      </c>
      <c r="P826" s="5">
        <v>4192.6152399999974</v>
      </c>
      <c r="Q826" s="5">
        <v>4192.6152399999992</v>
      </c>
      <c r="R826" s="5">
        <v>4192.6152400000037</v>
      </c>
      <c r="S826" s="5">
        <v>4192.6152400000001</v>
      </c>
      <c r="T826" s="5">
        <v>4192.6152399999992</v>
      </c>
      <c r="U826" s="5">
        <v>4192.615240000001</v>
      </c>
      <c r="V826" s="5">
        <v>4192.6152400000001</v>
      </c>
      <c r="W826" s="5">
        <v>4192.6152400000001</v>
      </c>
      <c r="X826" s="5">
        <v>4192.6152399999983</v>
      </c>
      <c r="Y826" s="5">
        <v>4192.615240000001</v>
      </c>
      <c r="Z826" s="5">
        <v>4192.615240000001</v>
      </c>
      <c r="AA826" s="5">
        <v>4192.615240000001</v>
      </c>
      <c r="AB826" s="5">
        <v>4192.6152400000037</v>
      </c>
      <c r="AC826" s="5">
        <v>4192.6152399999983</v>
      </c>
      <c r="AD826" s="5">
        <v>4192.6152399999992</v>
      </c>
      <c r="AE826" s="5">
        <v>4192.6152400000001</v>
      </c>
      <c r="AF826" s="5"/>
      <c r="AG826" s="6"/>
    </row>
    <row r="827" spans="1:33">
      <c r="A827" t="str">
        <f t="shared" si="13"/>
        <v>HIGHW06000004Mig_OverseasIn</v>
      </c>
      <c r="B827" t="str">
        <f>VLOOKUP(D827, Lookups!B:D,3,FALSE)</f>
        <v>W06000004</v>
      </c>
      <c r="C827" s="3" t="s">
        <v>174</v>
      </c>
      <c r="D827" s="3" t="s">
        <v>44</v>
      </c>
      <c r="E827" s="3" t="s">
        <v>38</v>
      </c>
      <c r="F827" s="4" t="s">
        <v>31</v>
      </c>
      <c r="G827" s="5">
        <v>188.99999999999997</v>
      </c>
      <c r="H827" s="5">
        <v>188.99999999999997</v>
      </c>
      <c r="I827" s="5">
        <v>188.99999999999997</v>
      </c>
      <c r="J827" s="5">
        <v>188.99999999999997</v>
      </c>
      <c r="K827" s="5">
        <v>188.99999999999997</v>
      </c>
      <c r="L827" s="5">
        <v>188.99999999999997</v>
      </c>
      <c r="M827" s="5">
        <v>188.99999999999997</v>
      </c>
      <c r="N827" s="5">
        <v>188.99999999999997</v>
      </c>
      <c r="O827" s="5">
        <v>188.99999999999997</v>
      </c>
      <c r="P827" s="5">
        <v>188.99999999999997</v>
      </c>
      <c r="Q827" s="5">
        <v>188.99999999999997</v>
      </c>
      <c r="R827" s="5">
        <v>188.99999999999997</v>
      </c>
      <c r="S827" s="5">
        <v>188.99999999999997</v>
      </c>
      <c r="T827" s="5">
        <v>188.99999999999997</v>
      </c>
      <c r="U827" s="5">
        <v>188.99999999999997</v>
      </c>
      <c r="V827" s="5">
        <v>188.99999999999997</v>
      </c>
      <c r="W827" s="5">
        <v>188.99999999999997</v>
      </c>
      <c r="X827" s="5">
        <v>188.99999999999997</v>
      </c>
      <c r="Y827" s="5">
        <v>188.99999999999997</v>
      </c>
      <c r="Z827" s="5">
        <v>188.99999999999997</v>
      </c>
      <c r="AA827" s="5">
        <v>188.99999999999997</v>
      </c>
      <c r="AB827" s="5">
        <v>188.99999999999997</v>
      </c>
      <c r="AC827" s="5">
        <v>188.99999999999997</v>
      </c>
      <c r="AD827" s="5">
        <v>188.99999999999997</v>
      </c>
      <c r="AE827" s="5">
        <v>188.99999999999997</v>
      </c>
      <c r="AF827" s="5"/>
      <c r="AG827" s="6"/>
    </row>
    <row r="828" spans="1:33">
      <c r="A828" t="str">
        <f t="shared" si="13"/>
        <v>HIGHW06000004Mig_OverseasOut</v>
      </c>
      <c r="B828" t="str">
        <f>VLOOKUP(D828, Lookups!B:D,3,FALSE)</f>
        <v>W06000004</v>
      </c>
      <c r="C828" s="3" t="s">
        <v>174</v>
      </c>
      <c r="D828" s="3" t="s">
        <v>44</v>
      </c>
      <c r="E828" s="3" t="s">
        <v>39</v>
      </c>
      <c r="F828" s="4" t="s">
        <v>31</v>
      </c>
      <c r="G828" s="5">
        <v>205.59999999999994</v>
      </c>
      <c r="H828" s="5">
        <v>205.59999999999997</v>
      </c>
      <c r="I828" s="5">
        <v>205.60000000000005</v>
      </c>
      <c r="J828" s="5">
        <v>205.59999999999994</v>
      </c>
      <c r="K828" s="5">
        <v>205.6</v>
      </c>
      <c r="L828" s="5">
        <v>205.59999999999997</v>
      </c>
      <c r="M828" s="5">
        <v>205.60000000000008</v>
      </c>
      <c r="N828" s="5">
        <v>205.6</v>
      </c>
      <c r="O828" s="5">
        <v>205.6</v>
      </c>
      <c r="P828" s="5">
        <v>205.59999999999997</v>
      </c>
      <c r="Q828" s="5">
        <v>205.6</v>
      </c>
      <c r="R828" s="5">
        <v>205.60000000000002</v>
      </c>
      <c r="S828" s="5">
        <v>205.60000000000002</v>
      </c>
      <c r="T828" s="5">
        <v>205.60000000000008</v>
      </c>
      <c r="U828" s="5">
        <v>205.59999999999994</v>
      </c>
      <c r="V828" s="5">
        <v>205.59999999999991</v>
      </c>
      <c r="W828" s="5">
        <v>205.59999999999994</v>
      </c>
      <c r="X828" s="5">
        <v>205.60000000000005</v>
      </c>
      <c r="Y828" s="5">
        <v>205.60000000000005</v>
      </c>
      <c r="Z828" s="5">
        <v>205.59999999999997</v>
      </c>
      <c r="AA828" s="5">
        <v>205.60000000000002</v>
      </c>
      <c r="AB828" s="5">
        <v>205.60000000000008</v>
      </c>
      <c r="AC828" s="5">
        <v>205.60000000000011</v>
      </c>
      <c r="AD828" s="5">
        <v>205.60000000000011</v>
      </c>
      <c r="AE828" s="5">
        <v>205.60000000000011</v>
      </c>
      <c r="AF828" s="5"/>
      <c r="AG828" s="6"/>
    </row>
    <row r="829" spans="1:33">
      <c r="A829" t="str">
        <f t="shared" si="13"/>
        <v>HIGHW06000004Constraint</v>
      </c>
      <c r="B829" t="str">
        <f>VLOOKUP(D829, Lookups!B:D,3,FALSE)</f>
        <v>W06000004</v>
      </c>
      <c r="C829" s="3" t="s">
        <v>174</v>
      </c>
      <c r="D829" s="3" t="s">
        <v>44</v>
      </c>
      <c r="E829" s="3" t="s">
        <v>40</v>
      </c>
      <c r="F829" s="4" t="s">
        <v>31</v>
      </c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6"/>
    </row>
    <row r="830" spans="1:33">
      <c r="A830" t="str">
        <f t="shared" si="13"/>
        <v>HIGHW06000005StartPop</v>
      </c>
      <c r="B830" t="str">
        <f>VLOOKUP(D830, Lookups!B:D,3,FALSE)</f>
        <v>W06000005</v>
      </c>
      <c r="C830" s="3" t="s">
        <v>174</v>
      </c>
      <c r="D830" s="3" t="s">
        <v>45</v>
      </c>
      <c r="E830" s="3" t="s">
        <v>30</v>
      </c>
      <c r="F830" s="4" t="s">
        <v>31</v>
      </c>
      <c r="G830" s="5">
        <v>153804</v>
      </c>
      <c r="H830" s="5">
        <v>154087.91106804647</v>
      </c>
      <c r="I830" s="5">
        <v>154423.71953387943</v>
      </c>
      <c r="J830" s="5">
        <v>154760.60918541605</v>
      </c>
      <c r="K830" s="5">
        <v>155102.25296283854</v>
      </c>
      <c r="L830" s="5">
        <v>155443.71369558974</v>
      </c>
      <c r="M830" s="5">
        <v>155787.28167308262</v>
      </c>
      <c r="N830" s="5">
        <v>156135.86426036293</v>
      </c>
      <c r="O830" s="5">
        <v>156486.37619836297</v>
      </c>
      <c r="P830" s="5">
        <v>156834.26065079513</v>
      </c>
      <c r="Q830" s="5">
        <v>157180.27428244401</v>
      </c>
      <c r="R830" s="5">
        <v>157524.0906420332</v>
      </c>
      <c r="S830" s="5">
        <v>157862.10121982632</v>
      </c>
      <c r="T830" s="5">
        <v>158182.76188412664</v>
      </c>
      <c r="U830" s="5">
        <v>158480.59012018173</v>
      </c>
      <c r="V830" s="5">
        <v>158757.32279333213</v>
      </c>
      <c r="W830" s="5">
        <v>159013.63240783414</v>
      </c>
      <c r="X830" s="5">
        <v>159246.29104460348</v>
      </c>
      <c r="Y830" s="5">
        <v>159460.55620031708</v>
      </c>
      <c r="Z830" s="5">
        <v>159658.28135845004</v>
      </c>
      <c r="AA830" s="5">
        <v>159842.11037160942</v>
      </c>
      <c r="AB830" s="5">
        <v>160018.29783443935</v>
      </c>
      <c r="AC830" s="5">
        <v>160188.80896156639</v>
      </c>
      <c r="AD830" s="5">
        <v>160353.44117357355</v>
      </c>
      <c r="AE830" s="5">
        <v>160512.58111812285</v>
      </c>
      <c r="AF830" s="5">
        <v>160672.37363318994</v>
      </c>
      <c r="AG830" s="6"/>
    </row>
    <row r="831" spans="1:33">
      <c r="A831" t="str">
        <f t="shared" si="13"/>
        <v>HIGHW06000005Births</v>
      </c>
      <c r="B831" t="str">
        <f>VLOOKUP(D831, Lookups!B:D,3,FALSE)</f>
        <v>W06000005</v>
      </c>
      <c r="C831" s="3" t="s">
        <v>174</v>
      </c>
      <c r="D831" s="3" t="s">
        <v>45</v>
      </c>
      <c r="E831" s="3" t="s">
        <v>34</v>
      </c>
      <c r="F831" s="4" t="s">
        <v>32</v>
      </c>
      <c r="G831" s="5">
        <v>849.92749250020529</v>
      </c>
      <c r="H831" s="5">
        <v>866.12847329438682</v>
      </c>
      <c r="I831" s="5">
        <v>870.16063481546121</v>
      </c>
      <c r="J831" s="5">
        <v>875.75838178427193</v>
      </c>
      <c r="K831" s="5">
        <v>881.03636495056503</v>
      </c>
      <c r="L831" s="5">
        <v>886.47031029458958</v>
      </c>
      <c r="M831" s="5">
        <v>893.84363336626643</v>
      </c>
      <c r="N831" s="5">
        <v>899.54577799036144</v>
      </c>
      <c r="O831" s="5">
        <v>903.43986375897373</v>
      </c>
      <c r="P831" s="5">
        <v>907.73922603964706</v>
      </c>
      <c r="Q831" s="5">
        <v>913.1646422638978</v>
      </c>
      <c r="R831" s="5">
        <v>915.62886971908665</v>
      </c>
      <c r="S831" s="5">
        <v>912.66363763281311</v>
      </c>
      <c r="T831" s="5">
        <v>907.70920700523857</v>
      </c>
      <c r="U831" s="5">
        <v>903.05729140394737</v>
      </c>
      <c r="V831" s="5">
        <v>898.6097577942835</v>
      </c>
      <c r="W831" s="5">
        <v>894.24705161284101</v>
      </c>
      <c r="X831" s="5">
        <v>890.521462492561</v>
      </c>
      <c r="Y831" s="5">
        <v>887.89476030524906</v>
      </c>
      <c r="Z831" s="5">
        <v>886.52597780651217</v>
      </c>
      <c r="AA831" s="5">
        <v>886.66778190702757</v>
      </c>
      <c r="AB831" s="5">
        <v>888.03245562797281</v>
      </c>
      <c r="AC831" s="5">
        <v>890.69411083414548</v>
      </c>
      <c r="AD831" s="5">
        <v>893.89444789082222</v>
      </c>
      <c r="AE831" s="5">
        <v>896.28421420786367</v>
      </c>
      <c r="AF831" s="5"/>
      <c r="AG831" s="6"/>
    </row>
    <row r="832" spans="1:33">
      <c r="A832" t="str">
        <f t="shared" si="13"/>
        <v>HIGHW06000005Births</v>
      </c>
      <c r="B832" t="str">
        <f>VLOOKUP(D832, Lookups!B:D,3,FALSE)</f>
        <v>W06000005</v>
      </c>
      <c r="C832" s="3" t="s">
        <v>174</v>
      </c>
      <c r="D832" s="3" t="s">
        <v>45</v>
      </c>
      <c r="E832" s="3" t="s">
        <v>34</v>
      </c>
      <c r="F832" s="4" t="s">
        <v>33</v>
      </c>
      <c r="G832" s="5">
        <v>809.45479244091598</v>
      </c>
      <c r="H832" s="5">
        <v>824.88429867740297</v>
      </c>
      <c r="I832" s="5">
        <v>828.72445268575052</v>
      </c>
      <c r="J832" s="5">
        <v>834.05564052325235</v>
      </c>
      <c r="K832" s="5">
        <v>839.0822913917998</v>
      </c>
      <c r="L832" s="5">
        <v>844.2574776746244</v>
      </c>
      <c r="M832" s="5">
        <v>851.27969045071313</v>
      </c>
      <c r="N832" s="5">
        <v>856.71030463120906</v>
      </c>
      <c r="O832" s="5">
        <v>860.41895791680486</v>
      </c>
      <c r="P832" s="5">
        <v>864.51358885090178</v>
      </c>
      <c r="Q832" s="5">
        <v>869.68065216213517</v>
      </c>
      <c r="R832" s="5">
        <v>872.02753556203493</v>
      </c>
      <c r="S832" s="5">
        <v>869.20350487222504</v>
      </c>
      <c r="T832" s="5">
        <v>864.48499929299146</v>
      </c>
      <c r="U832" s="5">
        <v>860.05460327601031</v>
      </c>
      <c r="V832" s="5">
        <v>855.81885678392496</v>
      </c>
      <c r="W832" s="5">
        <v>851.66389832247796</v>
      </c>
      <c r="X832" s="5">
        <v>848.11571804276355</v>
      </c>
      <c r="Y832" s="5">
        <v>845.61409679554367</v>
      </c>
      <c r="Z832" s="5">
        <v>844.31049435511363</v>
      </c>
      <c r="AA832" s="5">
        <v>844.44554588570054</v>
      </c>
      <c r="AB832" s="5">
        <v>845.74523520424202</v>
      </c>
      <c r="AC832" s="5">
        <v>848.28014504240241</v>
      </c>
      <c r="AD832" s="5">
        <v>851.32808523825702</v>
      </c>
      <c r="AE832" s="5">
        <v>853.6040532651914</v>
      </c>
      <c r="AF832" s="5"/>
      <c r="AG832" s="6"/>
    </row>
    <row r="833" spans="1:33">
      <c r="A833" t="str">
        <f t="shared" si="13"/>
        <v>HIGHW06000005Deaths</v>
      </c>
      <c r="B833" t="str">
        <f>VLOOKUP(D833, Lookups!B:D,3,FALSE)</f>
        <v>W06000005</v>
      </c>
      <c r="C833" s="3" t="s">
        <v>174</v>
      </c>
      <c r="D833" s="3" t="s">
        <v>45</v>
      </c>
      <c r="E833" s="3" t="s">
        <v>35</v>
      </c>
      <c r="F833" s="4" t="s">
        <v>31</v>
      </c>
      <c r="G833" s="5">
        <v>1337.0521568946856</v>
      </c>
      <c r="H833" s="5">
        <v>1316.7852461387865</v>
      </c>
      <c r="I833" s="5">
        <v>1323.5763759645893</v>
      </c>
      <c r="J833" s="5">
        <v>1329.7511848850793</v>
      </c>
      <c r="K833" s="5">
        <v>1340.2388635910936</v>
      </c>
      <c r="L833" s="5">
        <v>1348.7407504764508</v>
      </c>
      <c r="M833" s="5">
        <v>1358.1216765365596</v>
      </c>
      <c r="N833" s="5">
        <v>1367.3250846215451</v>
      </c>
      <c r="O833" s="5">
        <v>1377.5553092437256</v>
      </c>
      <c r="P833" s="5">
        <v>1387.8201232415718</v>
      </c>
      <c r="Q833" s="5">
        <v>1400.6098748369031</v>
      </c>
      <c r="R833" s="5">
        <v>1411.226767488062</v>
      </c>
      <c r="S833" s="5">
        <v>1422.78741820459</v>
      </c>
      <c r="T833" s="5">
        <v>1435.9469102431904</v>
      </c>
      <c r="U833" s="5">
        <v>1447.960161529458</v>
      </c>
      <c r="V833" s="5">
        <v>1459.6999400762497</v>
      </c>
      <c r="W833" s="5">
        <v>1474.8332531660437</v>
      </c>
      <c r="X833" s="5">
        <v>1485.9529648217429</v>
      </c>
      <c r="Y833" s="5">
        <v>1497.3646389676637</v>
      </c>
      <c r="Z833" s="5">
        <v>1508.5883990022935</v>
      </c>
      <c r="AA833" s="5">
        <v>1516.5068049628517</v>
      </c>
      <c r="AB833" s="5">
        <v>1524.8475037052442</v>
      </c>
      <c r="AC833" s="5">
        <v>1535.9229838693768</v>
      </c>
      <c r="AD833" s="5">
        <v>1547.6635285797568</v>
      </c>
      <c r="AE833" s="5">
        <v>1551.6766924058961</v>
      </c>
      <c r="AF833" s="5"/>
      <c r="AG833" s="6"/>
    </row>
    <row r="834" spans="1:33">
      <c r="A834" t="str">
        <f t="shared" si="13"/>
        <v>HIGHW06000005Mig_InternalIN</v>
      </c>
      <c r="B834" t="str">
        <f>VLOOKUP(D834, Lookups!B:D,3,FALSE)</f>
        <v>W06000005</v>
      </c>
      <c r="C834" s="3" t="s">
        <v>174</v>
      </c>
      <c r="D834" s="3" t="s">
        <v>45</v>
      </c>
      <c r="E834" s="3" t="s">
        <v>36</v>
      </c>
      <c r="F834" s="4" t="s">
        <v>31</v>
      </c>
      <c r="G834" s="5">
        <v>4611.8524000000025</v>
      </c>
      <c r="H834" s="5">
        <v>4611.8523999999998</v>
      </c>
      <c r="I834" s="5">
        <v>4611.8524000000025</v>
      </c>
      <c r="J834" s="5">
        <v>4611.8524000000007</v>
      </c>
      <c r="K834" s="5">
        <v>4611.8523999999989</v>
      </c>
      <c r="L834" s="5">
        <v>4611.8523999999998</v>
      </c>
      <c r="M834" s="5">
        <v>4611.8523999999979</v>
      </c>
      <c r="N834" s="5">
        <v>4611.8524000000025</v>
      </c>
      <c r="O834" s="5">
        <v>4611.8524000000007</v>
      </c>
      <c r="P834" s="5">
        <v>4611.8524000000007</v>
      </c>
      <c r="Q834" s="5">
        <v>4611.8524000000007</v>
      </c>
      <c r="R834" s="5">
        <v>4611.8523999999989</v>
      </c>
      <c r="S834" s="5">
        <v>4611.8524000000007</v>
      </c>
      <c r="T834" s="5">
        <v>4611.8524000000007</v>
      </c>
      <c r="U834" s="5">
        <v>4611.852399999997</v>
      </c>
      <c r="V834" s="5">
        <v>4611.852399999997</v>
      </c>
      <c r="W834" s="5">
        <v>4611.8524000000007</v>
      </c>
      <c r="X834" s="5">
        <v>4611.8523999999998</v>
      </c>
      <c r="Y834" s="5">
        <v>4611.8523999999952</v>
      </c>
      <c r="Z834" s="5">
        <v>4611.8524000000025</v>
      </c>
      <c r="AA834" s="5">
        <v>4611.8523999999979</v>
      </c>
      <c r="AB834" s="5">
        <v>4611.8523999999998</v>
      </c>
      <c r="AC834" s="5">
        <v>4611.8524000000007</v>
      </c>
      <c r="AD834" s="5">
        <v>4611.8524000000007</v>
      </c>
      <c r="AE834" s="5">
        <v>4611.8523999999998</v>
      </c>
      <c r="AF834" s="5"/>
      <c r="AG834" s="6"/>
    </row>
    <row r="835" spans="1:33">
      <c r="A835" t="str">
        <f t="shared" si="13"/>
        <v>HIGHW06000005Mig_InternalOut</v>
      </c>
      <c r="B835" t="str">
        <f>VLOOKUP(D835, Lookups!B:D,3,FALSE)</f>
        <v>W06000005</v>
      </c>
      <c r="C835" s="3" t="s">
        <v>174</v>
      </c>
      <c r="D835" s="3" t="s">
        <v>45</v>
      </c>
      <c r="E835" s="3" t="s">
        <v>37</v>
      </c>
      <c r="F835" s="4" t="s">
        <v>31</v>
      </c>
      <c r="G835" s="5">
        <v>4730.4714600000016</v>
      </c>
      <c r="H835" s="5">
        <v>4730.4714599999961</v>
      </c>
      <c r="I835" s="5">
        <v>4730.4714600000007</v>
      </c>
      <c r="J835" s="5">
        <v>4730.4714599999988</v>
      </c>
      <c r="K835" s="5">
        <v>4730.4714599999988</v>
      </c>
      <c r="L835" s="5">
        <v>4730.4714599999998</v>
      </c>
      <c r="M835" s="5">
        <v>4730.4714600000016</v>
      </c>
      <c r="N835" s="5">
        <v>4730.4714599999998</v>
      </c>
      <c r="O835" s="5">
        <v>4730.4714599999952</v>
      </c>
      <c r="P835" s="5">
        <v>4730.4714599999961</v>
      </c>
      <c r="Q835" s="5">
        <v>4730.4714599999979</v>
      </c>
      <c r="R835" s="5">
        <v>4730.4714600000007</v>
      </c>
      <c r="S835" s="5">
        <v>4730.4714600000025</v>
      </c>
      <c r="T835" s="5">
        <v>4730.4714600000043</v>
      </c>
      <c r="U835" s="5">
        <v>4730.4714599999979</v>
      </c>
      <c r="V835" s="5">
        <v>4730.4714599999979</v>
      </c>
      <c r="W835" s="5">
        <v>4730.4714599999979</v>
      </c>
      <c r="X835" s="5">
        <v>4730.4714599999988</v>
      </c>
      <c r="Y835" s="5">
        <v>4730.4714600000007</v>
      </c>
      <c r="Z835" s="5">
        <v>4730.4714600000025</v>
      </c>
      <c r="AA835" s="5">
        <v>4730.4714600000025</v>
      </c>
      <c r="AB835" s="5">
        <v>4730.4714600000016</v>
      </c>
      <c r="AC835" s="5">
        <v>4730.4714599999998</v>
      </c>
      <c r="AD835" s="5">
        <v>4730.4714600000016</v>
      </c>
      <c r="AE835" s="5">
        <v>4730.4714599999988</v>
      </c>
      <c r="AF835" s="5"/>
      <c r="AG835" s="6"/>
    </row>
    <row r="836" spans="1:33">
      <c r="A836" t="str">
        <f t="shared" si="13"/>
        <v>HIGHW06000005Mig_OverseasIn</v>
      </c>
      <c r="B836" t="str">
        <f>VLOOKUP(D836, Lookups!B:D,3,FALSE)</f>
        <v>W06000005</v>
      </c>
      <c r="C836" s="3" t="s">
        <v>174</v>
      </c>
      <c r="D836" s="3" t="s">
        <v>45</v>
      </c>
      <c r="E836" s="3" t="s">
        <v>38</v>
      </c>
      <c r="F836" s="4" t="s">
        <v>31</v>
      </c>
      <c r="G836" s="5">
        <v>360.7999999999999</v>
      </c>
      <c r="H836" s="5">
        <v>360.7999999999999</v>
      </c>
      <c r="I836" s="5">
        <v>360.7999999999999</v>
      </c>
      <c r="J836" s="5">
        <v>360.7999999999999</v>
      </c>
      <c r="K836" s="5">
        <v>360.7999999999999</v>
      </c>
      <c r="L836" s="5">
        <v>360.7999999999999</v>
      </c>
      <c r="M836" s="5">
        <v>360.7999999999999</v>
      </c>
      <c r="N836" s="5">
        <v>360.7999999999999</v>
      </c>
      <c r="O836" s="5">
        <v>360.7999999999999</v>
      </c>
      <c r="P836" s="5">
        <v>360.7999999999999</v>
      </c>
      <c r="Q836" s="5">
        <v>360.7999999999999</v>
      </c>
      <c r="R836" s="5">
        <v>360.7999999999999</v>
      </c>
      <c r="S836" s="5">
        <v>360.7999999999999</v>
      </c>
      <c r="T836" s="5">
        <v>360.7999999999999</v>
      </c>
      <c r="U836" s="5">
        <v>360.7999999999999</v>
      </c>
      <c r="V836" s="5">
        <v>360.7999999999999</v>
      </c>
      <c r="W836" s="5">
        <v>360.7999999999999</v>
      </c>
      <c r="X836" s="5">
        <v>360.7999999999999</v>
      </c>
      <c r="Y836" s="5">
        <v>360.7999999999999</v>
      </c>
      <c r="Z836" s="5">
        <v>360.7999999999999</v>
      </c>
      <c r="AA836" s="5">
        <v>360.7999999999999</v>
      </c>
      <c r="AB836" s="5">
        <v>360.7999999999999</v>
      </c>
      <c r="AC836" s="5">
        <v>360.7999999999999</v>
      </c>
      <c r="AD836" s="5">
        <v>360.7999999999999</v>
      </c>
      <c r="AE836" s="5">
        <v>360.7999999999999</v>
      </c>
      <c r="AF836" s="5"/>
      <c r="AG836" s="6"/>
    </row>
    <row r="837" spans="1:33">
      <c r="A837" t="str">
        <f t="shared" si="13"/>
        <v>HIGHW06000005Mig_OverseasOut</v>
      </c>
      <c r="B837" t="str">
        <f>VLOOKUP(D837, Lookups!B:D,3,FALSE)</f>
        <v>W06000005</v>
      </c>
      <c r="C837" s="3" t="s">
        <v>174</v>
      </c>
      <c r="D837" s="3" t="s">
        <v>45</v>
      </c>
      <c r="E837" s="3" t="s">
        <v>39</v>
      </c>
      <c r="F837" s="4" t="s">
        <v>31</v>
      </c>
      <c r="G837" s="5">
        <v>280.60000000000008</v>
      </c>
      <c r="H837" s="5">
        <v>280.60000000000002</v>
      </c>
      <c r="I837" s="5">
        <v>280.5999999999998</v>
      </c>
      <c r="J837" s="5">
        <v>280.59999999999997</v>
      </c>
      <c r="K837" s="5">
        <v>280.59999999999991</v>
      </c>
      <c r="L837" s="5">
        <v>280.59999999999985</v>
      </c>
      <c r="M837" s="5">
        <v>280.59999999999991</v>
      </c>
      <c r="N837" s="5">
        <v>280.60000000000008</v>
      </c>
      <c r="O837" s="5">
        <v>280.59999999999997</v>
      </c>
      <c r="P837" s="5">
        <v>280.5999999999998</v>
      </c>
      <c r="Q837" s="5">
        <v>280.60000000000002</v>
      </c>
      <c r="R837" s="5">
        <v>280.59999999999997</v>
      </c>
      <c r="S837" s="5">
        <v>280.60000000000002</v>
      </c>
      <c r="T837" s="5">
        <v>280.60000000000019</v>
      </c>
      <c r="U837" s="5">
        <v>280.60000000000008</v>
      </c>
      <c r="V837" s="5">
        <v>280.59999999999985</v>
      </c>
      <c r="W837" s="5">
        <v>280.59999999999985</v>
      </c>
      <c r="X837" s="5">
        <v>280.60000000000014</v>
      </c>
      <c r="Y837" s="5">
        <v>280.59999999999991</v>
      </c>
      <c r="Z837" s="5">
        <v>280.5999999999998</v>
      </c>
      <c r="AA837" s="5">
        <v>280.60000000000014</v>
      </c>
      <c r="AB837" s="5">
        <v>280.59999999999974</v>
      </c>
      <c r="AC837" s="5">
        <v>280.60000000000002</v>
      </c>
      <c r="AD837" s="5">
        <v>280.59999999999985</v>
      </c>
      <c r="AE837" s="5">
        <v>280.60000000000014</v>
      </c>
      <c r="AF837" s="5"/>
      <c r="AG837" s="6"/>
    </row>
    <row r="838" spans="1:33">
      <c r="A838" t="str">
        <f t="shared" si="13"/>
        <v>HIGHW06000005Constraint</v>
      </c>
      <c r="B838" t="str">
        <f>VLOOKUP(D838, Lookups!B:D,3,FALSE)</f>
        <v>W06000005</v>
      </c>
      <c r="C838" s="3" t="s">
        <v>174</v>
      </c>
      <c r="D838" s="3" t="s">
        <v>45</v>
      </c>
      <c r="E838" s="3" t="s">
        <v>40</v>
      </c>
      <c r="F838" s="4" t="s">
        <v>31</v>
      </c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6"/>
    </row>
    <row r="839" spans="1:33">
      <c r="A839" t="str">
        <f t="shared" si="13"/>
        <v>HIGHW06000006StartPop</v>
      </c>
      <c r="B839" t="str">
        <f>VLOOKUP(D839, Lookups!B:D,3,FALSE)</f>
        <v>W06000006</v>
      </c>
      <c r="C839" s="3" t="s">
        <v>174</v>
      </c>
      <c r="D839" s="3" t="s">
        <v>46</v>
      </c>
      <c r="E839" s="3" t="s">
        <v>30</v>
      </c>
      <c r="F839" s="4" t="s">
        <v>31</v>
      </c>
      <c r="G839" s="5">
        <v>136714</v>
      </c>
      <c r="H839" s="5">
        <v>137317.97660881389</v>
      </c>
      <c r="I839" s="5">
        <v>137977.22392211671</v>
      </c>
      <c r="J839" s="5">
        <v>138642.36988362341</v>
      </c>
      <c r="K839" s="5">
        <v>139317.15734412879</v>
      </c>
      <c r="L839" s="5">
        <v>140001.25375334869</v>
      </c>
      <c r="M839" s="5">
        <v>140692.7749976237</v>
      </c>
      <c r="N839" s="5">
        <v>141397.68499510523</v>
      </c>
      <c r="O839" s="5">
        <v>142111.73425936193</v>
      </c>
      <c r="P839" s="5">
        <v>142832.61680391926</v>
      </c>
      <c r="Q839" s="5">
        <v>143559.53313569364</v>
      </c>
      <c r="R839" s="5">
        <v>144299.6691833864</v>
      </c>
      <c r="S839" s="5">
        <v>145047.43282395659</v>
      </c>
      <c r="T839" s="5">
        <v>145792.77124309217</v>
      </c>
      <c r="U839" s="5">
        <v>146535.82481980982</v>
      </c>
      <c r="V839" s="5">
        <v>147276.00540994434</v>
      </c>
      <c r="W839" s="5">
        <v>148013.45277363021</v>
      </c>
      <c r="X839" s="5">
        <v>148751.65026680322</v>
      </c>
      <c r="Y839" s="5">
        <v>149489.97724923963</v>
      </c>
      <c r="Z839" s="5">
        <v>150224.19791688648</v>
      </c>
      <c r="AA839" s="5">
        <v>150959.65028605031</v>
      </c>
      <c r="AB839" s="5">
        <v>151698.91640652003</v>
      </c>
      <c r="AC839" s="5">
        <v>152442.20939217866</v>
      </c>
      <c r="AD839" s="5">
        <v>153191.80549287828</v>
      </c>
      <c r="AE839" s="5">
        <v>153948.61558577514</v>
      </c>
      <c r="AF839" s="5">
        <v>154713.76837907592</v>
      </c>
      <c r="AG839" s="6"/>
    </row>
    <row r="840" spans="1:33">
      <c r="A840" t="str">
        <f t="shared" si="13"/>
        <v>HIGHW06000006Births</v>
      </c>
      <c r="B840" t="str">
        <f>VLOOKUP(D840, Lookups!B:D,3,FALSE)</f>
        <v>W06000006</v>
      </c>
      <c r="C840" s="3" t="s">
        <v>174</v>
      </c>
      <c r="D840" s="3" t="s">
        <v>46</v>
      </c>
      <c r="E840" s="3" t="s">
        <v>34</v>
      </c>
      <c r="F840" s="4" t="s">
        <v>32</v>
      </c>
      <c r="G840" s="5">
        <v>819.34260820959685</v>
      </c>
      <c r="H840" s="5">
        <v>832.60795703123608</v>
      </c>
      <c r="I840" s="5">
        <v>835.25772639511047</v>
      </c>
      <c r="J840" s="5">
        <v>839.6634332982901</v>
      </c>
      <c r="K840" s="5">
        <v>844.15912094523912</v>
      </c>
      <c r="L840" s="5">
        <v>848.95319879521139</v>
      </c>
      <c r="M840" s="5">
        <v>855.66954245654028</v>
      </c>
      <c r="N840" s="5">
        <v>861.15889200792412</v>
      </c>
      <c r="O840" s="5">
        <v>865.79122534925443</v>
      </c>
      <c r="P840" s="5">
        <v>872.33302503070809</v>
      </c>
      <c r="Q840" s="5">
        <v>881.19640496868476</v>
      </c>
      <c r="R840" s="5">
        <v>888.0658482649053</v>
      </c>
      <c r="S840" s="5">
        <v>891.23747229506262</v>
      </c>
      <c r="T840" s="5">
        <v>894.05917545794819</v>
      </c>
      <c r="U840" s="5">
        <v>897.90109107700778</v>
      </c>
      <c r="V840" s="5">
        <v>902.00562434394533</v>
      </c>
      <c r="W840" s="5">
        <v>906.33698428436401</v>
      </c>
      <c r="X840" s="5">
        <v>911.30271797362468</v>
      </c>
      <c r="Y840" s="5">
        <v>916.47666314191838</v>
      </c>
      <c r="Z840" s="5">
        <v>921.70692817589793</v>
      </c>
      <c r="AA840" s="5">
        <v>927.60382210738157</v>
      </c>
      <c r="AB840" s="5">
        <v>934.21064453042254</v>
      </c>
      <c r="AC840" s="5">
        <v>941.44574784881888</v>
      </c>
      <c r="AD840" s="5">
        <v>948.90857283543551</v>
      </c>
      <c r="AE840" s="5">
        <v>955.28333368181075</v>
      </c>
      <c r="AF840" s="5"/>
      <c r="AG840" s="6"/>
    </row>
    <row r="841" spans="1:33">
      <c r="A841" t="str">
        <f t="shared" si="13"/>
        <v>HIGHW06000006Births</v>
      </c>
      <c r="B841" t="str">
        <f>VLOOKUP(D841, Lookups!B:D,3,FALSE)</f>
        <v>W06000006</v>
      </c>
      <c r="C841" s="3" t="s">
        <v>174</v>
      </c>
      <c r="D841" s="3" t="s">
        <v>46</v>
      </c>
      <c r="E841" s="3" t="s">
        <v>34</v>
      </c>
      <c r="F841" s="4" t="s">
        <v>33</v>
      </c>
      <c r="G841" s="5">
        <v>780.32632985588225</v>
      </c>
      <c r="H841" s="5">
        <v>792.95999598837739</v>
      </c>
      <c r="I841" s="5">
        <v>795.4835859762029</v>
      </c>
      <c r="J841" s="5">
        <v>799.67949750787739</v>
      </c>
      <c r="K841" s="5">
        <v>803.96110498998803</v>
      </c>
      <c r="L841" s="5">
        <v>808.5268936310631</v>
      </c>
      <c r="M841" s="5">
        <v>814.92341170150485</v>
      </c>
      <c r="N841" s="5">
        <v>820.15136389855661</v>
      </c>
      <c r="O841" s="5">
        <v>824.56311014327844</v>
      </c>
      <c r="P841" s="5">
        <v>830.79339584419631</v>
      </c>
      <c r="Q841" s="5">
        <v>839.2347104637704</v>
      </c>
      <c r="R841" s="5">
        <v>845.77703771708673</v>
      </c>
      <c r="S841" s="5">
        <v>848.7976321721261</v>
      </c>
      <c r="T841" s="5">
        <v>851.48496864282265</v>
      </c>
      <c r="U841" s="5">
        <v>855.14393606938881</v>
      </c>
      <c r="V841" s="5">
        <v>859.05301555319545</v>
      </c>
      <c r="W841" s="5">
        <v>863.17812045037317</v>
      </c>
      <c r="X841" s="5">
        <v>867.9073908507612</v>
      </c>
      <c r="Y841" s="5">
        <v>872.83495790707786</v>
      </c>
      <c r="Z841" s="5">
        <v>877.81616293321122</v>
      </c>
      <c r="AA841" s="5">
        <v>883.43225265318711</v>
      </c>
      <c r="AB841" s="5">
        <v>889.72446477754693</v>
      </c>
      <c r="AC841" s="5">
        <v>896.61503968724082</v>
      </c>
      <c r="AD841" s="5">
        <v>903.72249238628774</v>
      </c>
      <c r="AE841" s="5">
        <v>909.79369347496402</v>
      </c>
      <c r="AF841" s="5"/>
      <c r="AG841" s="6"/>
    </row>
    <row r="842" spans="1:33">
      <c r="A842" t="str">
        <f t="shared" si="13"/>
        <v>HIGHW06000006Deaths</v>
      </c>
      <c r="B842" t="str">
        <f>VLOOKUP(D842, Lookups!B:D,3,FALSE)</f>
        <v>W06000006</v>
      </c>
      <c r="C842" s="3" t="s">
        <v>174</v>
      </c>
      <c r="D842" s="3" t="s">
        <v>46</v>
      </c>
      <c r="E842" s="3" t="s">
        <v>35</v>
      </c>
      <c r="F842" s="4" t="s">
        <v>31</v>
      </c>
      <c r="G842" s="5">
        <v>1339.1628692516417</v>
      </c>
      <c r="H842" s="5">
        <v>1309.7911797166732</v>
      </c>
      <c r="I842" s="5">
        <v>1309.0658908646781</v>
      </c>
      <c r="J842" s="5">
        <v>1308.0260103008522</v>
      </c>
      <c r="K842" s="5">
        <v>1307.4943567153541</v>
      </c>
      <c r="L842" s="5">
        <v>1309.4293881511464</v>
      </c>
      <c r="M842" s="5">
        <v>1309.1534966765535</v>
      </c>
      <c r="N842" s="5">
        <v>1310.7315316497359</v>
      </c>
      <c r="O842" s="5">
        <v>1312.9423309352364</v>
      </c>
      <c r="P842" s="5">
        <v>1319.6806291006105</v>
      </c>
      <c r="Q842" s="5">
        <v>1323.7656077396971</v>
      </c>
      <c r="R842" s="5">
        <v>1329.5497854118003</v>
      </c>
      <c r="S842" s="5">
        <v>1338.1672253316628</v>
      </c>
      <c r="T842" s="5">
        <v>1345.961107382959</v>
      </c>
      <c r="U842" s="5">
        <v>1356.3349770120121</v>
      </c>
      <c r="V842" s="5">
        <v>1367.0818162110895</v>
      </c>
      <c r="W842" s="5">
        <v>1374.788151561826</v>
      </c>
      <c r="X842" s="5">
        <v>1384.353666387824</v>
      </c>
      <c r="Y842" s="5">
        <v>1398.5614934022478</v>
      </c>
      <c r="Z842" s="5">
        <v>1407.5412619453032</v>
      </c>
      <c r="AA842" s="5">
        <v>1415.240494290884</v>
      </c>
      <c r="AB842" s="5">
        <v>1424.11266364926</v>
      </c>
      <c r="AC842" s="5">
        <v>1431.9352268365274</v>
      </c>
      <c r="AD842" s="5">
        <v>1439.2915123248447</v>
      </c>
      <c r="AE842" s="5">
        <v>1443.3947738559536</v>
      </c>
      <c r="AF842" s="5"/>
      <c r="AG842" s="6"/>
    </row>
    <row r="843" spans="1:33">
      <c r="A843" t="str">
        <f t="shared" si="13"/>
        <v>HIGHW06000006Mig_InternalIN</v>
      </c>
      <c r="B843" t="str">
        <f>VLOOKUP(D843, Lookups!B:D,3,FALSE)</f>
        <v>W06000006</v>
      </c>
      <c r="C843" s="3" t="s">
        <v>174</v>
      </c>
      <c r="D843" s="3" t="s">
        <v>46</v>
      </c>
      <c r="E843" s="3" t="s">
        <v>36</v>
      </c>
      <c r="F843" s="4" t="s">
        <v>31</v>
      </c>
      <c r="G843" s="5">
        <v>3912.9909800000032</v>
      </c>
      <c r="H843" s="5">
        <v>3912.9909799999987</v>
      </c>
      <c r="I843" s="5">
        <v>3912.9909800000019</v>
      </c>
      <c r="J843" s="5">
        <v>3912.9909799999969</v>
      </c>
      <c r="K843" s="5">
        <v>3912.9909799999987</v>
      </c>
      <c r="L843" s="5">
        <v>3912.9909799999982</v>
      </c>
      <c r="M843" s="5">
        <v>3912.9909799999991</v>
      </c>
      <c r="N843" s="5">
        <v>3912.9909799999991</v>
      </c>
      <c r="O843" s="5">
        <v>3912.9909799999973</v>
      </c>
      <c r="P843" s="5">
        <v>3912.99098</v>
      </c>
      <c r="Q843" s="5">
        <v>3912.9909800000005</v>
      </c>
      <c r="R843" s="5">
        <v>3912.99098</v>
      </c>
      <c r="S843" s="5">
        <v>3912.9909800000019</v>
      </c>
      <c r="T843" s="5">
        <v>3912.9909800000005</v>
      </c>
      <c r="U843" s="5">
        <v>3912.9909799999982</v>
      </c>
      <c r="V843" s="5">
        <v>3912.9909799999978</v>
      </c>
      <c r="W843" s="5">
        <v>3912.9909800000009</v>
      </c>
      <c r="X843" s="5">
        <v>3912.9909799999991</v>
      </c>
      <c r="Y843" s="5">
        <v>3912.9909799999991</v>
      </c>
      <c r="Z843" s="5">
        <v>3912.9909800000028</v>
      </c>
      <c r="AA843" s="5">
        <v>3912.99098</v>
      </c>
      <c r="AB843" s="5">
        <v>3912.9909800000009</v>
      </c>
      <c r="AC843" s="5">
        <v>3912.9909799999987</v>
      </c>
      <c r="AD843" s="5">
        <v>3912.9909800000005</v>
      </c>
      <c r="AE843" s="5">
        <v>3912.9909800000028</v>
      </c>
      <c r="AF843" s="5"/>
      <c r="AG843" s="6"/>
    </row>
    <row r="844" spans="1:33">
      <c r="A844" t="str">
        <f t="shared" si="13"/>
        <v>HIGHW06000006Mig_InternalOut</v>
      </c>
      <c r="B844" t="str">
        <f>VLOOKUP(D844, Lookups!B:D,3,FALSE)</f>
        <v>W06000006</v>
      </c>
      <c r="C844" s="3" t="s">
        <v>174</v>
      </c>
      <c r="D844" s="3" t="s">
        <v>46</v>
      </c>
      <c r="E844" s="3" t="s">
        <v>37</v>
      </c>
      <c r="F844" s="4" t="s">
        <v>31</v>
      </c>
      <c r="G844" s="5">
        <v>3977.9204399999985</v>
      </c>
      <c r="H844" s="5">
        <v>3977.9204400000008</v>
      </c>
      <c r="I844" s="5">
        <v>3977.9204399999999</v>
      </c>
      <c r="J844" s="5">
        <v>3977.9204399999999</v>
      </c>
      <c r="K844" s="5">
        <v>3977.9204399999999</v>
      </c>
      <c r="L844" s="5">
        <v>3977.9204400000003</v>
      </c>
      <c r="M844" s="5">
        <v>3977.9204400000012</v>
      </c>
      <c r="N844" s="5">
        <v>3977.9204400000008</v>
      </c>
      <c r="O844" s="5">
        <v>3977.9204399999999</v>
      </c>
      <c r="P844" s="5">
        <v>3977.9204399999981</v>
      </c>
      <c r="Q844" s="5">
        <v>3977.9204400000008</v>
      </c>
      <c r="R844" s="5">
        <v>3977.920439999999</v>
      </c>
      <c r="S844" s="5">
        <v>3977.9204400000003</v>
      </c>
      <c r="T844" s="5">
        <v>3977.9204400000003</v>
      </c>
      <c r="U844" s="5">
        <v>3977.920439999999</v>
      </c>
      <c r="V844" s="5">
        <v>3977.920439999999</v>
      </c>
      <c r="W844" s="5">
        <v>3977.9204399999994</v>
      </c>
      <c r="X844" s="5">
        <v>3977.9204400000012</v>
      </c>
      <c r="Y844" s="5">
        <v>3977.9204399999985</v>
      </c>
      <c r="Z844" s="5">
        <v>3977.920439999999</v>
      </c>
      <c r="AA844" s="5">
        <v>3977.9204400000012</v>
      </c>
      <c r="AB844" s="5">
        <v>3977.9204400000012</v>
      </c>
      <c r="AC844" s="5">
        <v>3977.9204399999994</v>
      </c>
      <c r="AD844" s="5">
        <v>3977.9204400000003</v>
      </c>
      <c r="AE844" s="5">
        <v>3977.920439999999</v>
      </c>
      <c r="AF844" s="5"/>
      <c r="AG844" s="6"/>
    </row>
    <row r="845" spans="1:33">
      <c r="A845" t="str">
        <f t="shared" si="13"/>
        <v>HIGHW06000006Mig_OverseasIn</v>
      </c>
      <c r="B845" t="str">
        <f>VLOOKUP(D845, Lookups!B:D,3,FALSE)</f>
        <v>W06000006</v>
      </c>
      <c r="C845" s="3" t="s">
        <v>174</v>
      </c>
      <c r="D845" s="3" t="s">
        <v>46</v>
      </c>
      <c r="E845" s="3" t="s">
        <v>38</v>
      </c>
      <c r="F845" s="4" t="s">
        <v>31</v>
      </c>
      <c r="G845" s="5">
        <v>808.2000000000005</v>
      </c>
      <c r="H845" s="5">
        <v>808.2000000000005</v>
      </c>
      <c r="I845" s="5">
        <v>808.2000000000005</v>
      </c>
      <c r="J845" s="5">
        <v>808.2000000000005</v>
      </c>
      <c r="K845" s="5">
        <v>808.2000000000005</v>
      </c>
      <c r="L845" s="5">
        <v>808.2000000000005</v>
      </c>
      <c r="M845" s="5">
        <v>808.2000000000005</v>
      </c>
      <c r="N845" s="5">
        <v>808.2000000000005</v>
      </c>
      <c r="O845" s="5">
        <v>808.2000000000005</v>
      </c>
      <c r="P845" s="5">
        <v>808.2000000000005</v>
      </c>
      <c r="Q845" s="5">
        <v>808.2000000000005</v>
      </c>
      <c r="R845" s="5">
        <v>808.2000000000005</v>
      </c>
      <c r="S845" s="5">
        <v>808.2000000000005</v>
      </c>
      <c r="T845" s="5">
        <v>808.2000000000005</v>
      </c>
      <c r="U845" s="5">
        <v>808.2000000000005</v>
      </c>
      <c r="V845" s="5">
        <v>808.2000000000005</v>
      </c>
      <c r="W845" s="5">
        <v>808.2000000000005</v>
      </c>
      <c r="X845" s="5">
        <v>808.2000000000005</v>
      </c>
      <c r="Y845" s="5">
        <v>808.2000000000005</v>
      </c>
      <c r="Z845" s="5">
        <v>808.2000000000005</v>
      </c>
      <c r="AA845" s="5">
        <v>808.2000000000005</v>
      </c>
      <c r="AB845" s="5">
        <v>808.2000000000005</v>
      </c>
      <c r="AC845" s="5">
        <v>808.2000000000005</v>
      </c>
      <c r="AD845" s="5">
        <v>808.2000000000005</v>
      </c>
      <c r="AE845" s="5">
        <v>808.2000000000005</v>
      </c>
      <c r="AF845" s="5"/>
      <c r="AG845" s="6"/>
    </row>
    <row r="846" spans="1:33">
      <c r="A846" t="str">
        <f t="shared" si="13"/>
        <v>HIGHW06000006Mig_OverseasOut</v>
      </c>
      <c r="B846" t="str">
        <f>VLOOKUP(D846, Lookups!B:D,3,FALSE)</f>
        <v>W06000006</v>
      </c>
      <c r="C846" s="3" t="s">
        <v>174</v>
      </c>
      <c r="D846" s="3" t="s">
        <v>46</v>
      </c>
      <c r="E846" s="3" t="s">
        <v>39</v>
      </c>
      <c r="F846" s="4" t="s">
        <v>31</v>
      </c>
      <c r="G846" s="5">
        <v>399.7999999999999</v>
      </c>
      <c r="H846" s="5">
        <v>399.79999999999984</v>
      </c>
      <c r="I846" s="5">
        <v>399.80000000000018</v>
      </c>
      <c r="J846" s="5">
        <v>399.80000000000041</v>
      </c>
      <c r="K846" s="5">
        <v>399.80000000000007</v>
      </c>
      <c r="L846" s="5">
        <v>399.79999999999973</v>
      </c>
      <c r="M846" s="5">
        <v>399.79999999999995</v>
      </c>
      <c r="N846" s="5">
        <v>399.79999999999984</v>
      </c>
      <c r="O846" s="5">
        <v>399.79999999999984</v>
      </c>
      <c r="P846" s="5">
        <v>399.79999999999995</v>
      </c>
      <c r="Q846" s="5">
        <v>399.79999999999995</v>
      </c>
      <c r="R846" s="5">
        <v>399.79999999999995</v>
      </c>
      <c r="S846" s="5">
        <v>399.8</v>
      </c>
      <c r="T846" s="5">
        <v>399.79999999999995</v>
      </c>
      <c r="U846" s="5">
        <v>399.8</v>
      </c>
      <c r="V846" s="5">
        <v>399.80000000000013</v>
      </c>
      <c r="W846" s="5">
        <v>399.7999999999999</v>
      </c>
      <c r="X846" s="5">
        <v>399.8</v>
      </c>
      <c r="Y846" s="5">
        <v>399.8</v>
      </c>
      <c r="Z846" s="5">
        <v>399.79999999999967</v>
      </c>
      <c r="AA846" s="5">
        <v>399.80000000000013</v>
      </c>
      <c r="AB846" s="5">
        <v>399.8000000000003</v>
      </c>
      <c r="AC846" s="5">
        <v>399.79999999999995</v>
      </c>
      <c r="AD846" s="5">
        <v>399.8</v>
      </c>
      <c r="AE846" s="5">
        <v>399.79999999999984</v>
      </c>
      <c r="AF846" s="5"/>
      <c r="AG846" s="6"/>
    </row>
    <row r="847" spans="1:33">
      <c r="A847" t="str">
        <f t="shared" si="13"/>
        <v>HIGHW06000006Constraint</v>
      </c>
      <c r="B847" t="str">
        <f>VLOOKUP(D847, Lookups!B:D,3,FALSE)</f>
        <v>W06000006</v>
      </c>
      <c r="C847" s="3" t="s">
        <v>174</v>
      </c>
      <c r="D847" s="3" t="s">
        <v>46</v>
      </c>
      <c r="E847" s="3" t="s">
        <v>40</v>
      </c>
      <c r="F847" s="4" t="s">
        <v>31</v>
      </c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6"/>
    </row>
    <row r="848" spans="1:33">
      <c r="A848" t="str">
        <f t="shared" si="13"/>
        <v>HIGHW06000023StartPop</v>
      </c>
      <c r="B848" t="str">
        <f>VLOOKUP(D848, Lookups!B:D,3,FALSE)</f>
        <v>W06000023</v>
      </c>
      <c r="C848" s="3" t="s">
        <v>174</v>
      </c>
      <c r="D848" s="3" t="s">
        <v>47</v>
      </c>
      <c r="E848" s="3" t="s">
        <v>30</v>
      </c>
      <c r="F848" s="4" t="s">
        <v>31</v>
      </c>
      <c r="G848" s="5">
        <v>132675</v>
      </c>
      <c r="H848" s="5">
        <v>132486.65256890273</v>
      </c>
      <c r="I848" s="5">
        <v>132343.72782975296</v>
      </c>
      <c r="J848" s="5">
        <v>132201.09285239252</v>
      </c>
      <c r="K848" s="5">
        <v>132060.19920124873</v>
      </c>
      <c r="L848" s="5">
        <v>131919.24499067169</v>
      </c>
      <c r="M848" s="5">
        <v>131781.10576788886</v>
      </c>
      <c r="N848" s="5">
        <v>131646.19615693399</v>
      </c>
      <c r="O848" s="5">
        <v>131512.16831839105</v>
      </c>
      <c r="P848" s="5">
        <v>131370.35739759257</v>
      </c>
      <c r="Q848" s="5">
        <v>131218.92418983724</v>
      </c>
      <c r="R848" s="5">
        <v>131061.19446091048</v>
      </c>
      <c r="S848" s="5">
        <v>130889.05488119328</v>
      </c>
      <c r="T848" s="5">
        <v>130690.35889776333</v>
      </c>
      <c r="U848" s="5">
        <v>130461.19658868543</v>
      </c>
      <c r="V848" s="5">
        <v>130203.734122697</v>
      </c>
      <c r="W848" s="5">
        <v>129918.21846435545</v>
      </c>
      <c r="X848" s="5">
        <v>129601.90437651185</v>
      </c>
      <c r="Y848" s="5">
        <v>129257.27274576051</v>
      </c>
      <c r="Z848" s="5">
        <v>128883.83340824839</v>
      </c>
      <c r="AA848" s="5">
        <v>128480.16924094647</v>
      </c>
      <c r="AB848" s="5">
        <v>128050.61418233791</v>
      </c>
      <c r="AC848" s="5">
        <v>127604.04927175821</v>
      </c>
      <c r="AD848" s="5">
        <v>127140.1423172588</v>
      </c>
      <c r="AE848" s="5">
        <v>126656.85005854661</v>
      </c>
      <c r="AF848" s="5">
        <v>126160.96687554738</v>
      </c>
      <c r="AG848" s="6"/>
    </row>
    <row r="849" spans="1:33">
      <c r="A849" t="str">
        <f t="shared" si="13"/>
        <v>HIGHW06000023Births</v>
      </c>
      <c r="B849" t="str">
        <f>VLOOKUP(D849, Lookups!B:D,3,FALSE)</f>
        <v>W06000023</v>
      </c>
      <c r="C849" s="3" t="s">
        <v>174</v>
      </c>
      <c r="D849" s="3" t="s">
        <v>47</v>
      </c>
      <c r="E849" s="3" t="s">
        <v>34</v>
      </c>
      <c r="F849" s="4" t="s">
        <v>32</v>
      </c>
      <c r="G849" s="5">
        <v>604.95011926063535</v>
      </c>
      <c r="H849" s="5">
        <v>615.15299431379867</v>
      </c>
      <c r="I849" s="5">
        <v>617.26124689001563</v>
      </c>
      <c r="J849" s="5">
        <v>620.69622819130507</v>
      </c>
      <c r="K849" s="5">
        <v>624.20055405125538</v>
      </c>
      <c r="L849" s="5">
        <v>628.09766060431286</v>
      </c>
      <c r="M849" s="5">
        <v>632.35692428289724</v>
      </c>
      <c r="N849" s="5">
        <v>634.75358322175884</v>
      </c>
      <c r="O849" s="5">
        <v>635.63706784817327</v>
      </c>
      <c r="P849" s="5">
        <v>636.11615332797555</v>
      </c>
      <c r="Q849" s="5">
        <v>636.1045106257252</v>
      </c>
      <c r="R849" s="5">
        <v>632.78545159364216</v>
      </c>
      <c r="S849" s="5">
        <v>625.18582526597834</v>
      </c>
      <c r="T849" s="5">
        <v>615.8753161509951</v>
      </c>
      <c r="U849" s="5">
        <v>606.37889601848281</v>
      </c>
      <c r="V849" s="5">
        <v>596.69619793489335</v>
      </c>
      <c r="W849" s="5">
        <v>586.81680512022194</v>
      </c>
      <c r="X849" s="5">
        <v>577.41055785058211</v>
      </c>
      <c r="Y849" s="5">
        <v>568.60316740096198</v>
      </c>
      <c r="Z849" s="5">
        <v>560.32814108628884</v>
      </c>
      <c r="AA849" s="5">
        <v>553.33743975385471</v>
      </c>
      <c r="AB849" s="5">
        <v>547.70139277896146</v>
      </c>
      <c r="AC849" s="5">
        <v>543.37169590745702</v>
      </c>
      <c r="AD849" s="5">
        <v>539.90494473539025</v>
      </c>
      <c r="AE849" s="5">
        <v>536.71615627302936</v>
      </c>
      <c r="AF849" s="5"/>
      <c r="AG849" s="6"/>
    </row>
    <row r="850" spans="1:33">
      <c r="A850" t="str">
        <f t="shared" si="13"/>
        <v>HIGHW06000023Births</v>
      </c>
      <c r="B850" t="str">
        <f>VLOOKUP(D850, Lookups!B:D,3,FALSE)</f>
        <v>W06000023</v>
      </c>
      <c r="C850" s="3" t="s">
        <v>174</v>
      </c>
      <c r="D850" s="3" t="s">
        <v>47</v>
      </c>
      <c r="E850" s="3" t="s">
        <v>34</v>
      </c>
      <c r="F850" s="4" t="s">
        <v>33</v>
      </c>
      <c r="G850" s="5">
        <v>576.14299754294257</v>
      </c>
      <c r="H850" s="5">
        <v>585.86002185540985</v>
      </c>
      <c r="I850" s="5">
        <v>587.86788154526971</v>
      </c>
      <c r="J850" s="5">
        <v>591.1392924606813</v>
      </c>
      <c r="K850" s="5">
        <v>594.47674581598699</v>
      </c>
      <c r="L850" s="5">
        <v>598.18827603928378</v>
      </c>
      <c r="M850" s="5">
        <v>602.2447178267563</v>
      </c>
      <c r="N850" s="5">
        <v>604.52725025572977</v>
      </c>
      <c r="O850" s="5">
        <v>605.36866422481467</v>
      </c>
      <c r="P850" s="5">
        <v>605.82493613157953</v>
      </c>
      <c r="Q850" s="5">
        <v>605.81384784320585</v>
      </c>
      <c r="R850" s="5">
        <v>602.65283909408208</v>
      </c>
      <c r="S850" s="5">
        <v>595.41509939749744</v>
      </c>
      <c r="T850" s="5">
        <v>586.54794744666651</v>
      </c>
      <c r="U850" s="5">
        <v>577.50373737566122</v>
      </c>
      <c r="V850" s="5">
        <v>568.28211972394365</v>
      </c>
      <c r="W850" s="5">
        <v>558.87317374819008</v>
      </c>
      <c r="X850" s="5">
        <v>549.9148425982039</v>
      </c>
      <c r="Y850" s="5">
        <v>541.52685130335635</v>
      </c>
      <c r="Z850" s="5">
        <v>533.64587349396368</v>
      </c>
      <c r="AA850" s="5">
        <v>526.98806239125884</v>
      </c>
      <c r="AB850" s="5">
        <v>521.62039835579014</v>
      </c>
      <c r="AC850" s="5">
        <v>517.4968773338428</v>
      </c>
      <c r="AD850" s="5">
        <v>514.19520939723463</v>
      </c>
      <c r="AE850" s="5">
        <v>511.15826786314534</v>
      </c>
      <c r="AF850" s="5"/>
      <c r="AG850" s="6"/>
    </row>
    <row r="851" spans="1:33">
      <c r="A851" t="str">
        <f t="shared" si="13"/>
        <v>HIGHW06000023Deaths</v>
      </c>
      <c r="B851" t="str">
        <f>VLOOKUP(D851, Lookups!B:D,3,FALSE)</f>
        <v>W06000023</v>
      </c>
      <c r="C851" s="3" t="s">
        <v>174</v>
      </c>
      <c r="D851" s="3" t="s">
        <v>47</v>
      </c>
      <c r="E851" s="3" t="s">
        <v>35</v>
      </c>
      <c r="F851" s="4" t="s">
        <v>31</v>
      </c>
      <c r="G851" s="5">
        <v>1458.4008279009324</v>
      </c>
      <c r="H851" s="5">
        <v>1432.8980353189434</v>
      </c>
      <c r="I851" s="5">
        <v>1436.724385795691</v>
      </c>
      <c r="J851" s="5">
        <v>1441.6894517957332</v>
      </c>
      <c r="K851" s="5">
        <v>1448.5917904442899</v>
      </c>
      <c r="L851" s="5">
        <v>1453.385439426399</v>
      </c>
      <c r="M851" s="5">
        <v>1458.4715330644819</v>
      </c>
      <c r="N851" s="5">
        <v>1462.2689520204972</v>
      </c>
      <c r="O851" s="5">
        <v>1471.7769328714974</v>
      </c>
      <c r="P851" s="5">
        <v>1482.3345772149164</v>
      </c>
      <c r="Q851" s="5">
        <v>1488.6083673956168</v>
      </c>
      <c r="R851" s="5">
        <v>1496.5381504049974</v>
      </c>
      <c r="S851" s="5">
        <v>1508.2571880933835</v>
      </c>
      <c r="T851" s="5">
        <v>1520.5458526755847</v>
      </c>
      <c r="U851" s="5">
        <v>1530.3053793825795</v>
      </c>
      <c r="V851" s="5">
        <v>1539.454256000389</v>
      </c>
      <c r="W851" s="5">
        <v>1550.9643467120002</v>
      </c>
      <c r="X851" s="5">
        <v>1560.9173112001226</v>
      </c>
      <c r="Y851" s="5">
        <v>1572.5296362163913</v>
      </c>
      <c r="Z851" s="5">
        <v>1586.5984618822008</v>
      </c>
      <c r="AA851" s="5">
        <v>1598.8408407536699</v>
      </c>
      <c r="AB851" s="5">
        <v>1604.8469817145033</v>
      </c>
      <c r="AC851" s="5">
        <v>1613.7358077407475</v>
      </c>
      <c r="AD851" s="5">
        <v>1626.3526928446327</v>
      </c>
      <c r="AE851" s="5">
        <v>1632.717887135447</v>
      </c>
      <c r="AF851" s="5"/>
      <c r="AG851" s="6"/>
    </row>
    <row r="852" spans="1:33">
      <c r="A852" t="str">
        <f t="shared" si="13"/>
        <v>HIGHW06000023Mig_InternalIN</v>
      </c>
      <c r="B852" t="str">
        <f>VLOOKUP(D852, Lookups!B:D,3,FALSE)</f>
        <v>W06000023</v>
      </c>
      <c r="C852" s="3" t="s">
        <v>174</v>
      </c>
      <c r="D852" s="3" t="s">
        <v>47</v>
      </c>
      <c r="E852" s="3" t="s">
        <v>36</v>
      </c>
      <c r="F852" s="4" t="s">
        <v>31</v>
      </c>
      <c r="G852" s="5">
        <v>5180.2043600000025</v>
      </c>
      <c r="H852" s="5">
        <v>5180.2043600000025</v>
      </c>
      <c r="I852" s="5">
        <v>5180.2043600000025</v>
      </c>
      <c r="J852" s="5">
        <v>5180.2043599999988</v>
      </c>
      <c r="K852" s="5">
        <v>5180.204359999997</v>
      </c>
      <c r="L852" s="5">
        <v>5180.2043599999961</v>
      </c>
      <c r="M852" s="5">
        <v>5180.2043599999979</v>
      </c>
      <c r="N852" s="5">
        <v>5180.2043599999979</v>
      </c>
      <c r="O852" s="5">
        <v>5180.2043599999924</v>
      </c>
      <c r="P852" s="5">
        <v>5180.2043599999988</v>
      </c>
      <c r="Q852" s="5">
        <v>5180.2043600000006</v>
      </c>
      <c r="R852" s="5">
        <v>5180.2043599999988</v>
      </c>
      <c r="S852" s="5">
        <v>5180.2043599999997</v>
      </c>
      <c r="T852" s="5">
        <v>5180.2043599999988</v>
      </c>
      <c r="U852" s="5">
        <v>5180.2043599999997</v>
      </c>
      <c r="V852" s="5">
        <v>5180.2043599999997</v>
      </c>
      <c r="W852" s="5">
        <v>5180.2043600000015</v>
      </c>
      <c r="X852" s="5">
        <v>5180.2043599999988</v>
      </c>
      <c r="Y852" s="5">
        <v>5180.2043600000006</v>
      </c>
      <c r="Z852" s="5">
        <v>5180.2043599999997</v>
      </c>
      <c r="AA852" s="5">
        <v>5180.2043599999979</v>
      </c>
      <c r="AB852" s="5">
        <v>5180.2043599999997</v>
      </c>
      <c r="AC852" s="5">
        <v>5180.204359999997</v>
      </c>
      <c r="AD852" s="5">
        <v>5180.2043600000015</v>
      </c>
      <c r="AE852" s="5">
        <v>5180.2043600000015</v>
      </c>
      <c r="AF852" s="5"/>
      <c r="AG852" s="6"/>
    </row>
    <row r="853" spans="1:33">
      <c r="A853" t="str">
        <f t="shared" si="13"/>
        <v>HIGHW06000023Mig_InternalOut</v>
      </c>
      <c r="B853" t="str">
        <f>VLOOKUP(D853, Lookups!B:D,3,FALSE)</f>
        <v>W06000023</v>
      </c>
      <c r="C853" s="3" t="s">
        <v>174</v>
      </c>
      <c r="D853" s="3" t="s">
        <v>47</v>
      </c>
      <c r="E853" s="3" t="s">
        <v>37</v>
      </c>
      <c r="F853" s="4" t="s">
        <v>31</v>
      </c>
      <c r="G853" s="5">
        <v>5035.2440799999968</v>
      </c>
      <c r="H853" s="5">
        <v>5035.2440800000013</v>
      </c>
      <c r="I853" s="5">
        <v>5035.2440799999995</v>
      </c>
      <c r="J853" s="5">
        <v>5035.2440800000022</v>
      </c>
      <c r="K853" s="5">
        <v>5035.2440800000004</v>
      </c>
      <c r="L853" s="5">
        <v>5035.2440800000004</v>
      </c>
      <c r="M853" s="5">
        <v>5035.2440799999977</v>
      </c>
      <c r="N853" s="5">
        <v>5035.2440800000068</v>
      </c>
      <c r="O853" s="5">
        <v>5035.2440799999958</v>
      </c>
      <c r="P853" s="5">
        <v>5035.2440800000004</v>
      </c>
      <c r="Q853" s="5">
        <v>5035.244080000004</v>
      </c>
      <c r="R853" s="5">
        <v>5035.2440799999977</v>
      </c>
      <c r="S853" s="5">
        <v>5035.2440800000022</v>
      </c>
      <c r="T853" s="5">
        <v>5035.2440800000022</v>
      </c>
      <c r="U853" s="5">
        <v>5035.2440799999977</v>
      </c>
      <c r="V853" s="5">
        <v>5035.2440800000004</v>
      </c>
      <c r="W853" s="5">
        <v>5035.2440799999986</v>
      </c>
      <c r="X853" s="5">
        <v>5035.2440800000031</v>
      </c>
      <c r="Y853" s="5">
        <v>5035.2440799999949</v>
      </c>
      <c r="Z853" s="5">
        <v>5035.2440800000013</v>
      </c>
      <c r="AA853" s="5">
        <v>5035.2440799999995</v>
      </c>
      <c r="AB853" s="5">
        <v>5035.2440800000031</v>
      </c>
      <c r="AC853" s="5">
        <v>5035.2440800000013</v>
      </c>
      <c r="AD853" s="5">
        <v>5035.2440799999995</v>
      </c>
      <c r="AE853" s="5">
        <v>5035.2440800000004</v>
      </c>
      <c r="AF853" s="5"/>
      <c r="AG853" s="6"/>
    </row>
    <row r="854" spans="1:33">
      <c r="A854" t="str">
        <f t="shared" ref="A854:A917" si="14">C854&amp;B854&amp;E854</f>
        <v>HIGHW06000023Mig_OverseasIn</v>
      </c>
      <c r="B854" t="str">
        <f>VLOOKUP(D854, Lookups!B:D,3,FALSE)</f>
        <v>W06000023</v>
      </c>
      <c r="C854" s="3" t="s">
        <v>174</v>
      </c>
      <c r="D854" s="3" t="s">
        <v>47</v>
      </c>
      <c r="E854" s="3" t="s">
        <v>38</v>
      </c>
      <c r="F854" s="4" t="s">
        <v>31</v>
      </c>
      <c r="G854" s="5">
        <v>277.39999999999986</v>
      </c>
      <c r="H854" s="5">
        <v>277.39999999999986</v>
      </c>
      <c r="I854" s="5">
        <v>277.39999999999986</v>
      </c>
      <c r="J854" s="5">
        <v>277.39999999999986</v>
      </c>
      <c r="K854" s="5">
        <v>277.39999999999986</v>
      </c>
      <c r="L854" s="5">
        <v>277.39999999999986</v>
      </c>
      <c r="M854" s="5">
        <v>277.39999999999986</v>
      </c>
      <c r="N854" s="5">
        <v>277.39999999999986</v>
      </c>
      <c r="O854" s="5">
        <v>277.39999999999986</v>
      </c>
      <c r="P854" s="5">
        <v>277.39999999999986</v>
      </c>
      <c r="Q854" s="5">
        <v>277.39999999999986</v>
      </c>
      <c r="R854" s="5">
        <v>277.39999999999986</v>
      </c>
      <c r="S854" s="5">
        <v>277.39999999999986</v>
      </c>
      <c r="T854" s="5">
        <v>277.39999999999986</v>
      </c>
      <c r="U854" s="5">
        <v>277.39999999999986</v>
      </c>
      <c r="V854" s="5">
        <v>277.39999999999986</v>
      </c>
      <c r="W854" s="5">
        <v>277.39999999999986</v>
      </c>
      <c r="X854" s="5">
        <v>277.39999999999986</v>
      </c>
      <c r="Y854" s="5">
        <v>277.39999999999986</v>
      </c>
      <c r="Z854" s="5">
        <v>277.39999999999986</v>
      </c>
      <c r="AA854" s="5">
        <v>277.39999999999986</v>
      </c>
      <c r="AB854" s="5">
        <v>277.39999999999986</v>
      </c>
      <c r="AC854" s="5">
        <v>277.39999999999986</v>
      </c>
      <c r="AD854" s="5">
        <v>277.39999999999986</v>
      </c>
      <c r="AE854" s="5">
        <v>277.39999999999986</v>
      </c>
      <c r="AF854" s="5"/>
      <c r="AG854" s="6"/>
    </row>
    <row r="855" spans="1:33">
      <c r="A855" t="str">
        <f t="shared" si="14"/>
        <v>HIGHW06000023Mig_OverseasOut</v>
      </c>
      <c r="B855" t="str">
        <f>VLOOKUP(D855, Lookups!B:D,3,FALSE)</f>
        <v>W06000023</v>
      </c>
      <c r="C855" s="3" t="s">
        <v>174</v>
      </c>
      <c r="D855" s="3" t="s">
        <v>47</v>
      </c>
      <c r="E855" s="3" t="s">
        <v>39</v>
      </c>
      <c r="F855" s="4" t="s">
        <v>31</v>
      </c>
      <c r="G855" s="5">
        <v>333.4</v>
      </c>
      <c r="H855" s="5">
        <v>333.39999999999981</v>
      </c>
      <c r="I855" s="5">
        <v>333.39999999999992</v>
      </c>
      <c r="J855" s="5">
        <v>333.40000000000015</v>
      </c>
      <c r="K855" s="5">
        <v>333.39999999999986</v>
      </c>
      <c r="L855" s="5">
        <v>333.4</v>
      </c>
      <c r="M855" s="5">
        <v>333.40000000000015</v>
      </c>
      <c r="N855" s="5">
        <v>333.4</v>
      </c>
      <c r="O855" s="5">
        <v>333.39999999999986</v>
      </c>
      <c r="P855" s="5">
        <v>333.40000000000015</v>
      </c>
      <c r="Q855" s="5">
        <v>333.39999999999992</v>
      </c>
      <c r="R855" s="5">
        <v>333.39999999999992</v>
      </c>
      <c r="S855" s="5">
        <v>333.39999999999992</v>
      </c>
      <c r="T855" s="5">
        <v>333.40000000000003</v>
      </c>
      <c r="U855" s="5">
        <v>333.39999999999992</v>
      </c>
      <c r="V855" s="5">
        <v>333.40000000000009</v>
      </c>
      <c r="W855" s="5">
        <v>333.40000000000015</v>
      </c>
      <c r="X855" s="5">
        <v>333.40000000000009</v>
      </c>
      <c r="Y855" s="5">
        <v>333.39999999999986</v>
      </c>
      <c r="Z855" s="5">
        <v>333.4</v>
      </c>
      <c r="AA855" s="5">
        <v>333.40000000000003</v>
      </c>
      <c r="AB855" s="5">
        <v>333.40000000000003</v>
      </c>
      <c r="AC855" s="5">
        <v>333.39999999999992</v>
      </c>
      <c r="AD855" s="5">
        <v>333.40000000000015</v>
      </c>
      <c r="AE855" s="5">
        <v>333.40000000000003</v>
      </c>
      <c r="AF855" s="5"/>
      <c r="AG855" s="6"/>
    </row>
    <row r="856" spans="1:33">
      <c r="A856" t="str">
        <f t="shared" si="14"/>
        <v>HIGHW06000023Constraint</v>
      </c>
      <c r="B856" t="str">
        <f>VLOOKUP(D856, Lookups!B:D,3,FALSE)</f>
        <v>W06000023</v>
      </c>
      <c r="C856" s="3" t="s">
        <v>174</v>
      </c>
      <c r="D856" s="3" t="s">
        <v>47</v>
      </c>
      <c r="E856" s="3" t="s">
        <v>40</v>
      </c>
      <c r="F856" s="4" t="s">
        <v>31</v>
      </c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6"/>
    </row>
    <row r="857" spans="1:33">
      <c r="A857" t="str">
        <f t="shared" si="14"/>
        <v>HIGHW06000008StartPop</v>
      </c>
      <c r="B857" t="str">
        <f>VLOOKUP(D857, Lookups!B:D,3,FALSE)</f>
        <v>W06000008</v>
      </c>
      <c r="C857" s="3" t="s">
        <v>174</v>
      </c>
      <c r="D857" s="3" t="s">
        <v>48</v>
      </c>
      <c r="E857" s="3" t="s">
        <v>30</v>
      </c>
      <c r="F857" s="4" t="s">
        <v>31</v>
      </c>
      <c r="G857" s="5">
        <v>75425</v>
      </c>
      <c r="H857" s="5">
        <v>75640.441514217135</v>
      </c>
      <c r="I857" s="5">
        <v>75884.601399363833</v>
      </c>
      <c r="J857" s="5">
        <v>76135.327678118018</v>
      </c>
      <c r="K857" s="5">
        <v>76394.809931499403</v>
      </c>
      <c r="L857" s="5">
        <v>76665.164725555791</v>
      </c>
      <c r="M857" s="5">
        <v>76949.582087034418</v>
      </c>
      <c r="N857" s="5">
        <v>77251.10909459267</v>
      </c>
      <c r="O857" s="5">
        <v>77570.270134726263</v>
      </c>
      <c r="P857" s="5">
        <v>77905.21833478348</v>
      </c>
      <c r="Q857" s="5">
        <v>78258.199891644501</v>
      </c>
      <c r="R857" s="5">
        <v>78628.553644767206</v>
      </c>
      <c r="S857" s="5">
        <v>79012.223796481689</v>
      </c>
      <c r="T857" s="5">
        <v>79403.092766795191</v>
      </c>
      <c r="U857" s="5">
        <v>79796.252564930051</v>
      </c>
      <c r="V857" s="5">
        <v>80193.160223067258</v>
      </c>
      <c r="W857" s="5">
        <v>80591.280105833153</v>
      </c>
      <c r="X857" s="5">
        <v>80989.981792867446</v>
      </c>
      <c r="Y857" s="5">
        <v>81391.216036457365</v>
      </c>
      <c r="Z857" s="5">
        <v>81795.104580413303</v>
      </c>
      <c r="AA857" s="5">
        <v>82197.863271326336</v>
      </c>
      <c r="AB857" s="5">
        <v>82601.125466858954</v>
      </c>
      <c r="AC857" s="5">
        <v>83007.703300793932</v>
      </c>
      <c r="AD857" s="5">
        <v>83418.830930784228</v>
      </c>
      <c r="AE857" s="5">
        <v>83830.759656232622</v>
      </c>
      <c r="AF857" s="5">
        <v>84245.226241035198</v>
      </c>
      <c r="AG857" s="6"/>
    </row>
    <row r="858" spans="1:33">
      <c r="A858" t="str">
        <f t="shared" si="14"/>
        <v>HIGHW06000008Births</v>
      </c>
      <c r="B858" t="str">
        <f>VLOOKUP(D858, Lookups!B:D,3,FALSE)</f>
        <v>W06000008</v>
      </c>
      <c r="C858" s="3" t="s">
        <v>174</v>
      </c>
      <c r="D858" s="3" t="s">
        <v>48</v>
      </c>
      <c r="E858" s="3" t="s">
        <v>34</v>
      </c>
      <c r="F858" s="4" t="s">
        <v>32</v>
      </c>
      <c r="G858" s="5">
        <v>316.1934269281457</v>
      </c>
      <c r="H858" s="5">
        <v>324.63225947573216</v>
      </c>
      <c r="I858" s="5">
        <v>328.64891322084657</v>
      </c>
      <c r="J858" s="5">
        <v>333.84090221557892</v>
      </c>
      <c r="K858" s="5">
        <v>339.96350769513174</v>
      </c>
      <c r="L858" s="5">
        <v>347.27884044436178</v>
      </c>
      <c r="M858" s="5">
        <v>356.55105369668513</v>
      </c>
      <c r="N858" s="5">
        <v>366.18652484946051</v>
      </c>
      <c r="O858" s="5">
        <v>375.52229531716381</v>
      </c>
      <c r="P858" s="5">
        <v>385.51598144464367</v>
      </c>
      <c r="Q858" s="5">
        <v>395.84381749768272</v>
      </c>
      <c r="R858" s="5">
        <v>403.915172741692</v>
      </c>
      <c r="S858" s="5">
        <v>409.01901447554769</v>
      </c>
      <c r="T858" s="5">
        <v>412.71413496856059</v>
      </c>
      <c r="U858" s="5">
        <v>415.95512311306641</v>
      </c>
      <c r="V858" s="5">
        <v>418.77990900818293</v>
      </c>
      <c r="W858" s="5">
        <v>421.24560002291258</v>
      </c>
      <c r="X858" s="5">
        <v>423.76835580606541</v>
      </c>
      <c r="Y858" s="5">
        <v>426.53887669221882</v>
      </c>
      <c r="Z858" s="5">
        <v>429.47930599922279</v>
      </c>
      <c r="AA858" s="5">
        <v>432.53745615791735</v>
      </c>
      <c r="AB858" s="5">
        <v>435.55696660060374</v>
      </c>
      <c r="AC858" s="5">
        <v>438.53793223120795</v>
      </c>
      <c r="AD858" s="5">
        <v>441.36122927768315</v>
      </c>
      <c r="AE858" s="5">
        <v>443.54999102724832</v>
      </c>
      <c r="AF858" s="5"/>
      <c r="AG858" s="6"/>
    </row>
    <row r="859" spans="1:33">
      <c r="A859" t="str">
        <f t="shared" si="14"/>
        <v>HIGHW06000008Births</v>
      </c>
      <c r="B859" t="str">
        <f>VLOOKUP(D859, Lookups!B:D,3,FALSE)</f>
        <v>W06000008</v>
      </c>
      <c r="C859" s="3" t="s">
        <v>174</v>
      </c>
      <c r="D859" s="3" t="s">
        <v>48</v>
      </c>
      <c r="E859" s="3" t="s">
        <v>34</v>
      </c>
      <c r="F859" s="4" t="s">
        <v>33</v>
      </c>
      <c r="G859" s="5">
        <v>301.13661109184835</v>
      </c>
      <c r="H859" s="5">
        <v>309.1735948446107</v>
      </c>
      <c r="I859" s="5">
        <v>312.9989795418328</v>
      </c>
      <c r="J859" s="5">
        <v>317.94373119555769</v>
      </c>
      <c r="K859" s="5">
        <v>323.77478430465305</v>
      </c>
      <c r="L859" s="5">
        <v>330.74176819965027</v>
      </c>
      <c r="M859" s="5">
        <v>339.5724478986312</v>
      </c>
      <c r="N859" s="5">
        <v>348.74908751890842</v>
      </c>
      <c r="O859" s="5">
        <v>357.64029790202113</v>
      </c>
      <c r="P859" s="5">
        <v>367.15809465694474</v>
      </c>
      <c r="Q859" s="5">
        <v>376.99412945102404</v>
      </c>
      <c r="R859" s="5">
        <v>384.68113480313627</v>
      </c>
      <c r="S859" s="5">
        <v>389.5419366806899</v>
      </c>
      <c r="T859" s="5">
        <v>393.06109921879926</v>
      </c>
      <c r="U859" s="5">
        <v>396.14775473819793</v>
      </c>
      <c r="V859" s="5">
        <v>398.83802714448916</v>
      </c>
      <c r="W859" s="5">
        <v>401.18630441068302</v>
      </c>
      <c r="X859" s="5">
        <v>403.58892907790494</v>
      </c>
      <c r="Y859" s="5">
        <v>406.22752052087327</v>
      </c>
      <c r="Z859" s="5">
        <v>409.02792951504114</v>
      </c>
      <c r="AA859" s="5">
        <v>411.94045361127593</v>
      </c>
      <c r="AB859" s="5">
        <v>414.81617797626609</v>
      </c>
      <c r="AC859" s="5">
        <v>417.65519299470742</v>
      </c>
      <c r="AD859" s="5">
        <v>420.34404744984568</v>
      </c>
      <c r="AE859" s="5">
        <v>422.42858254646325</v>
      </c>
      <c r="AF859" s="5"/>
      <c r="AG859" s="6"/>
    </row>
    <row r="860" spans="1:33">
      <c r="A860" t="str">
        <f t="shared" si="14"/>
        <v>HIGHW06000008Deaths</v>
      </c>
      <c r="B860" t="str">
        <f>VLOOKUP(D860, Lookups!B:D,3,FALSE)</f>
        <v>W06000008</v>
      </c>
      <c r="C860" s="3" t="s">
        <v>174</v>
      </c>
      <c r="D860" s="3" t="s">
        <v>48</v>
      </c>
      <c r="E860" s="3" t="s">
        <v>35</v>
      </c>
      <c r="F860" s="4" t="s">
        <v>31</v>
      </c>
      <c r="G860" s="5">
        <v>691.91676380284991</v>
      </c>
      <c r="H860" s="5">
        <v>679.67420917364245</v>
      </c>
      <c r="I860" s="5">
        <v>680.94985400846736</v>
      </c>
      <c r="J860" s="5">
        <v>682.33062002979784</v>
      </c>
      <c r="K860" s="5">
        <v>683.41173794343172</v>
      </c>
      <c r="L860" s="5">
        <v>683.6314871653467</v>
      </c>
      <c r="M860" s="5">
        <v>684.62473403702631</v>
      </c>
      <c r="N860" s="5">
        <v>685.80281223475572</v>
      </c>
      <c r="O860" s="5">
        <v>688.24263316200086</v>
      </c>
      <c r="P860" s="5">
        <v>689.72075924051546</v>
      </c>
      <c r="Q860" s="5">
        <v>692.51243382610892</v>
      </c>
      <c r="R860" s="5">
        <v>694.95439583033567</v>
      </c>
      <c r="S860" s="5">
        <v>697.72022084269815</v>
      </c>
      <c r="T860" s="5">
        <v>702.64367605251459</v>
      </c>
      <c r="U860" s="5">
        <v>705.22345971410982</v>
      </c>
      <c r="V860" s="5">
        <v>709.5262933867017</v>
      </c>
      <c r="W860" s="5">
        <v>713.75845739934164</v>
      </c>
      <c r="X860" s="5">
        <v>716.15128129408777</v>
      </c>
      <c r="Y860" s="5">
        <v>718.90609325709477</v>
      </c>
      <c r="Z860" s="5">
        <v>725.77678460126754</v>
      </c>
      <c r="AA860" s="5">
        <v>731.24395423653732</v>
      </c>
      <c r="AB860" s="5">
        <v>733.82355064188789</v>
      </c>
      <c r="AC860" s="5">
        <v>735.09373523560487</v>
      </c>
      <c r="AD860" s="5">
        <v>739.80479127914157</v>
      </c>
      <c r="AE860" s="5">
        <v>741.5402287711363</v>
      </c>
      <c r="AF860" s="5"/>
      <c r="AG860" s="6"/>
    </row>
    <row r="861" spans="1:33">
      <c r="A861" t="str">
        <f t="shared" si="14"/>
        <v>HIGHW06000008Mig_InternalIN</v>
      </c>
      <c r="B861" t="str">
        <f>VLOOKUP(D861, Lookups!B:D,3,FALSE)</f>
        <v>W06000008</v>
      </c>
      <c r="C861" s="3" t="s">
        <v>174</v>
      </c>
      <c r="D861" s="3" t="s">
        <v>48</v>
      </c>
      <c r="E861" s="3" t="s">
        <v>36</v>
      </c>
      <c r="F861" s="4" t="s">
        <v>31</v>
      </c>
      <c r="G861" s="5">
        <v>5849.6668399999999</v>
      </c>
      <c r="H861" s="5">
        <v>5849.6668399999971</v>
      </c>
      <c r="I861" s="5">
        <v>5849.6668400000026</v>
      </c>
      <c r="J861" s="5">
        <v>5849.6668399999999</v>
      </c>
      <c r="K861" s="5">
        <v>5849.6668400000035</v>
      </c>
      <c r="L861" s="5">
        <v>5849.6668400000008</v>
      </c>
      <c r="M861" s="5">
        <v>5849.6668400000008</v>
      </c>
      <c r="N861" s="5">
        <v>5849.6668400000017</v>
      </c>
      <c r="O861" s="5">
        <v>5849.6668399999944</v>
      </c>
      <c r="P861" s="5">
        <v>5849.666839999999</v>
      </c>
      <c r="Q861" s="5">
        <v>5849.6668399999971</v>
      </c>
      <c r="R861" s="5">
        <v>5849.6668399999999</v>
      </c>
      <c r="S861" s="5">
        <v>5849.6668399999999</v>
      </c>
      <c r="T861" s="5">
        <v>5849.666839999999</v>
      </c>
      <c r="U861" s="5">
        <v>5849.666839999999</v>
      </c>
      <c r="V861" s="5">
        <v>5849.6668400000017</v>
      </c>
      <c r="W861" s="5">
        <v>5849.6668399999962</v>
      </c>
      <c r="X861" s="5">
        <v>5849.6668400000035</v>
      </c>
      <c r="Y861" s="5">
        <v>5849.6668400000017</v>
      </c>
      <c r="Z861" s="5">
        <v>5849.666839999998</v>
      </c>
      <c r="AA861" s="5">
        <v>5849.6668400000008</v>
      </c>
      <c r="AB861" s="5">
        <v>5849.666839999999</v>
      </c>
      <c r="AC861" s="5">
        <v>5849.6668399999999</v>
      </c>
      <c r="AD861" s="5">
        <v>5849.6668400000044</v>
      </c>
      <c r="AE861" s="5">
        <v>5849.6668400000026</v>
      </c>
      <c r="AF861" s="5"/>
      <c r="AG861" s="6"/>
    </row>
    <row r="862" spans="1:33">
      <c r="A862" t="str">
        <f t="shared" si="14"/>
        <v>HIGHW06000008Mig_InternalOut</v>
      </c>
      <c r="B862" t="str">
        <f>VLOOKUP(D862, Lookups!B:D,3,FALSE)</f>
        <v>W06000008</v>
      </c>
      <c r="C862" s="3" t="s">
        <v>174</v>
      </c>
      <c r="D862" s="3" t="s">
        <v>48</v>
      </c>
      <c r="E862" s="3" t="s">
        <v>37</v>
      </c>
      <c r="F862" s="4" t="s">
        <v>31</v>
      </c>
      <c r="G862" s="5">
        <v>5758.8385999999982</v>
      </c>
      <c r="H862" s="5">
        <v>5758.8385999999991</v>
      </c>
      <c r="I862" s="5">
        <v>5758.8386000000037</v>
      </c>
      <c r="J862" s="5">
        <v>5758.8385999999982</v>
      </c>
      <c r="K862" s="5">
        <v>5758.8386</v>
      </c>
      <c r="L862" s="5">
        <v>5758.8386000000028</v>
      </c>
      <c r="M862" s="5">
        <v>5758.8385999999982</v>
      </c>
      <c r="N862" s="5">
        <v>5758.8385999999964</v>
      </c>
      <c r="O862" s="5">
        <v>5758.8385999999955</v>
      </c>
      <c r="P862" s="5">
        <v>5758.8386000000028</v>
      </c>
      <c r="Q862" s="5">
        <v>5758.8386000000019</v>
      </c>
      <c r="R862" s="5">
        <v>5758.8385999999982</v>
      </c>
      <c r="S862" s="5">
        <v>5758.8386000000055</v>
      </c>
      <c r="T862" s="5">
        <v>5758.8385999999973</v>
      </c>
      <c r="U862" s="5">
        <v>5758.8385999999982</v>
      </c>
      <c r="V862" s="5">
        <v>5758.8385999999946</v>
      </c>
      <c r="W862" s="5">
        <v>5758.8385999999973</v>
      </c>
      <c r="X862" s="5">
        <v>5758.8386</v>
      </c>
      <c r="Y862" s="5">
        <v>5758.838600000001</v>
      </c>
      <c r="Z862" s="5">
        <v>5758.8386000000019</v>
      </c>
      <c r="AA862" s="5">
        <v>5758.8386000000028</v>
      </c>
      <c r="AB862" s="5">
        <v>5758.8386000000028</v>
      </c>
      <c r="AC862" s="5">
        <v>5758.8386000000028</v>
      </c>
      <c r="AD862" s="5">
        <v>5758.838600000001</v>
      </c>
      <c r="AE862" s="5">
        <v>5758.838600000001</v>
      </c>
      <c r="AF862" s="5"/>
      <c r="AG862" s="6"/>
    </row>
    <row r="863" spans="1:33">
      <c r="A863" t="str">
        <f t="shared" si="14"/>
        <v>HIGHW06000008Mig_OverseasIn</v>
      </c>
      <c r="B863" t="str">
        <f>VLOOKUP(D863, Lookups!B:D,3,FALSE)</f>
        <v>W06000008</v>
      </c>
      <c r="C863" s="3" t="s">
        <v>174</v>
      </c>
      <c r="D863" s="3" t="s">
        <v>48</v>
      </c>
      <c r="E863" s="3" t="s">
        <v>38</v>
      </c>
      <c r="F863" s="4" t="s">
        <v>31</v>
      </c>
      <c r="G863" s="5">
        <v>632.20000000000039</v>
      </c>
      <c r="H863" s="5">
        <v>632.20000000000039</v>
      </c>
      <c r="I863" s="5">
        <v>632.20000000000039</v>
      </c>
      <c r="J863" s="5">
        <v>632.20000000000039</v>
      </c>
      <c r="K863" s="5">
        <v>632.20000000000039</v>
      </c>
      <c r="L863" s="5">
        <v>632.20000000000039</v>
      </c>
      <c r="M863" s="5">
        <v>632.20000000000039</v>
      </c>
      <c r="N863" s="5">
        <v>632.20000000000039</v>
      </c>
      <c r="O863" s="5">
        <v>632.20000000000039</v>
      </c>
      <c r="P863" s="5">
        <v>632.20000000000039</v>
      </c>
      <c r="Q863" s="5">
        <v>632.20000000000039</v>
      </c>
      <c r="R863" s="5">
        <v>632.20000000000039</v>
      </c>
      <c r="S863" s="5">
        <v>632.20000000000039</v>
      </c>
      <c r="T863" s="5">
        <v>632.20000000000039</v>
      </c>
      <c r="U863" s="5">
        <v>632.20000000000039</v>
      </c>
      <c r="V863" s="5">
        <v>632.20000000000039</v>
      </c>
      <c r="W863" s="5">
        <v>632.20000000000039</v>
      </c>
      <c r="X863" s="5">
        <v>632.20000000000039</v>
      </c>
      <c r="Y863" s="5">
        <v>632.20000000000039</v>
      </c>
      <c r="Z863" s="5">
        <v>632.20000000000039</v>
      </c>
      <c r="AA863" s="5">
        <v>632.20000000000039</v>
      </c>
      <c r="AB863" s="5">
        <v>632.20000000000039</v>
      </c>
      <c r="AC863" s="5">
        <v>632.20000000000039</v>
      </c>
      <c r="AD863" s="5">
        <v>632.20000000000039</v>
      </c>
      <c r="AE863" s="5">
        <v>632.20000000000039</v>
      </c>
      <c r="AF863" s="5"/>
      <c r="AG863" s="6"/>
    </row>
    <row r="864" spans="1:33">
      <c r="A864" t="str">
        <f t="shared" si="14"/>
        <v>HIGHW06000008Mig_OverseasOut</v>
      </c>
      <c r="B864" t="str">
        <f>VLOOKUP(D864, Lookups!B:D,3,FALSE)</f>
        <v>W06000008</v>
      </c>
      <c r="C864" s="3" t="s">
        <v>174</v>
      </c>
      <c r="D864" s="3" t="s">
        <v>48</v>
      </c>
      <c r="E864" s="3" t="s">
        <v>39</v>
      </c>
      <c r="F864" s="4" t="s">
        <v>31</v>
      </c>
      <c r="G864" s="5">
        <v>432.99999999999989</v>
      </c>
      <c r="H864" s="5">
        <v>433</v>
      </c>
      <c r="I864" s="5">
        <v>432.99999999999977</v>
      </c>
      <c r="J864" s="5">
        <v>433</v>
      </c>
      <c r="K864" s="5">
        <v>433.00000000000006</v>
      </c>
      <c r="L864" s="5">
        <v>433.00000000000006</v>
      </c>
      <c r="M864" s="5">
        <v>432.9999999999996</v>
      </c>
      <c r="N864" s="5">
        <v>432.99999999999972</v>
      </c>
      <c r="O864" s="5">
        <v>432.99999999999989</v>
      </c>
      <c r="P864" s="5">
        <v>432.99999999999994</v>
      </c>
      <c r="Q864" s="5">
        <v>433.00000000000011</v>
      </c>
      <c r="R864" s="5">
        <v>433.00000000000006</v>
      </c>
      <c r="S864" s="5">
        <v>433.00000000000011</v>
      </c>
      <c r="T864" s="5">
        <v>432.99999999999983</v>
      </c>
      <c r="U864" s="5">
        <v>432.99999999999989</v>
      </c>
      <c r="V864" s="5">
        <v>432.99999999999989</v>
      </c>
      <c r="W864" s="5">
        <v>432.99999999999972</v>
      </c>
      <c r="X864" s="5">
        <v>433.00000000000023</v>
      </c>
      <c r="Y864" s="5">
        <v>433</v>
      </c>
      <c r="Z864" s="5">
        <v>433.00000000000006</v>
      </c>
      <c r="AA864" s="5">
        <v>433</v>
      </c>
      <c r="AB864" s="5">
        <v>432.99999999999989</v>
      </c>
      <c r="AC864" s="5">
        <v>433.00000000000011</v>
      </c>
      <c r="AD864" s="5">
        <v>433.00000000000006</v>
      </c>
      <c r="AE864" s="5">
        <v>432.99999999999977</v>
      </c>
      <c r="AF864" s="5"/>
      <c r="AG864" s="6"/>
    </row>
    <row r="865" spans="1:33">
      <c r="A865" t="str">
        <f t="shared" si="14"/>
        <v>HIGHW06000008Constraint</v>
      </c>
      <c r="B865" t="str">
        <f>VLOOKUP(D865, Lookups!B:D,3,FALSE)</f>
        <v>W06000008</v>
      </c>
      <c r="C865" s="3" t="s">
        <v>174</v>
      </c>
      <c r="D865" s="3" t="s">
        <v>48</v>
      </c>
      <c r="E865" s="3" t="s">
        <v>40</v>
      </c>
      <c r="F865" s="4" t="s">
        <v>31</v>
      </c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6"/>
    </row>
    <row r="866" spans="1:33">
      <c r="A866" t="str">
        <f t="shared" si="14"/>
        <v>HIGHW06000009StartPop</v>
      </c>
      <c r="B866" t="str">
        <f>VLOOKUP(D866, Lookups!B:D,3,FALSE)</f>
        <v>W06000009</v>
      </c>
      <c r="C866" s="3" t="s">
        <v>174</v>
      </c>
      <c r="D866" s="3" t="s">
        <v>49</v>
      </c>
      <c r="E866" s="3" t="s">
        <v>30</v>
      </c>
      <c r="F866" s="4" t="s">
        <v>31</v>
      </c>
      <c r="G866" s="5">
        <v>123666</v>
      </c>
      <c r="H866" s="5">
        <v>123757.73670488154</v>
      </c>
      <c r="I866" s="5">
        <v>123898.97758317576</v>
      </c>
      <c r="J866" s="5">
        <v>124043.52759569345</v>
      </c>
      <c r="K866" s="5">
        <v>124194.69495303859</v>
      </c>
      <c r="L866" s="5">
        <v>124352.05572927314</v>
      </c>
      <c r="M866" s="5">
        <v>124514.22317782405</v>
      </c>
      <c r="N866" s="5">
        <v>124681.60483981173</v>
      </c>
      <c r="O866" s="5">
        <v>124853.17048936257</v>
      </c>
      <c r="P866" s="5">
        <v>125023.81132094662</v>
      </c>
      <c r="Q866" s="5">
        <v>125191.34603641281</v>
      </c>
      <c r="R866" s="5">
        <v>125358.46383900603</v>
      </c>
      <c r="S866" s="5">
        <v>125514.02520232707</v>
      </c>
      <c r="T866" s="5">
        <v>125652.14276917311</v>
      </c>
      <c r="U866" s="5">
        <v>125774.7412864092</v>
      </c>
      <c r="V866" s="5">
        <v>125874.80957897131</v>
      </c>
      <c r="W866" s="5">
        <v>125955.50527364087</v>
      </c>
      <c r="X866" s="5">
        <v>126020.58832897671</v>
      </c>
      <c r="Y866" s="5">
        <v>126069.04159890469</v>
      </c>
      <c r="Z866" s="5">
        <v>126099.14645217678</v>
      </c>
      <c r="AA866" s="5">
        <v>126111.67128088935</v>
      </c>
      <c r="AB866" s="5">
        <v>126109.37198669488</v>
      </c>
      <c r="AC866" s="5">
        <v>126097.53377206919</v>
      </c>
      <c r="AD866" s="5">
        <v>126077.46861468637</v>
      </c>
      <c r="AE866" s="5">
        <v>126046.57886914276</v>
      </c>
      <c r="AF866" s="5">
        <v>126011.76227952568</v>
      </c>
      <c r="AG866" s="6"/>
    </row>
    <row r="867" spans="1:33">
      <c r="A867" t="str">
        <f t="shared" si="14"/>
        <v>HIGHW06000009Births</v>
      </c>
      <c r="B867" t="str">
        <f>VLOOKUP(D867, Lookups!B:D,3,FALSE)</f>
        <v>W06000009</v>
      </c>
      <c r="C867" s="3" t="s">
        <v>174</v>
      </c>
      <c r="D867" s="3" t="s">
        <v>49</v>
      </c>
      <c r="E867" s="3" t="s">
        <v>34</v>
      </c>
      <c r="F867" s="4" t="s">
        <v>32</v>
      </c>
      <c r="G867" s="5">
        <v>610.62399411072442</v>
      </c>
      <c r="H867" s="5">
        <v>622.48857729500207</v>
      </c>
      <c r="I867" s="5">
        <v>626.23954784191369</v>
      </c>
      <c r="J867" s="5">
        <v>631.36696552357307</v>
      </c>
      <c r="K867" s="5">
        <v>636.31761136905948</v>
      </c>
      <c r="L867" s="5">
        <v>640.88704642547361</v>
      </c>
      <c r="M867" s="5">
        <v>646.05128091976701</v>
      </c>
      <c r="N867" s="5">
        <v>649.22020448983608</v>
      </c>
      <c r="O867" s="5">
        <v>650.59106833268845</v>
      </c>
      <c r="P867" s="5">
        <v>652.40934429876324</v>
      </c>
      <c r="Q867" s="5">
        <v>654.42395496601534</v>
      </c>
      <c r="R867" s="5">
        <v>653.19841209926835</v>
      </c>
      <c r="S867" s="5">
        <v>647.98369144473475</v>
      </c>
      <c r="T867" s="5">
        <v>642.01121838453378</v>
      </c>
      <c r="U867" s="5">
        <v>636.4117348395871</v>
      </c>
      <c r="V867" s="5">
        <v>630.80793075376243</v>
      </c>
      <c r="W867" s="5">
        <v>625.36477121484313</v>
      </c>
      <c r="X867" s="5">
        <v>620.44131329511401</v>
      </c>
      <c r="Y867" s="5">
        <v>615.26014394983463</v>
      </c>
      <c r="Z867" s="5">
        <v>610.67355535487764</v>
      </c>
      <c r="AA867" s="5">
        <v>607.69335539752979</v>
      </c>
      <c r="AB867" s="5">
        <v>605.2788497051713</v>
      </c>
      <c r="AC867" s="5">
        <v>603.7293415288882</v>
      </c>
      <c r="AD867" s="5">
        <v>603.39524744612072</v>
      </c>
      <c r="AE867" s="5">
        <v>603.13587615018446</v>
      </c>
      <c r="AF867" s="5"/>
      <c r="AG867" s="6"/>
    </row>
    <row r="868" spans="1:33">
      <c r="A868" t="str">
        <f t="shared" si="14"/>
        <v>HIGHW06000009Births</v>
      </c>
      <c r="B868" t="str">
        <f>VLOOKUP(D868, Lookups!B:D,3,FALSE)</f>
        <v>W06000009</v>
      </c>
      <c r="C868" s="3" t="s">
        <v>174</v>
      </c>
      <c r="D868" s="3" t="s">
        <v>49</v>
      </c>
      <c r="E868" s="3" t="s">
        <v>34</v>
      </c>
      <c r="F868" s="4" t="s">
        <v>33</v>
      </c>
      <c r="G868" s="5">
        <v>581.54668812789373</v>
      </c>
      <c r="H868" s="5">
        <v>592.84629168651747</v>
      </c>
      <c r="I868" s="5">
        <v>596.41864475462535</v>
      </c>
      <c r="J868" s="5">
        <v>601.30189991684665</v>
      </c>
      <c r="K868" s="5">
        <v>606.0168009415429</v>
      </c>
      <c r="L868" s="5">
        <v>610.36864405498477</v>
      </c>
      <c r="M868" s="5">
        <v>615.28696284991827</v>
      </c>
      <c r="N868" s="5">
        <v>618.30498543808721</v>
      </c>
      <c r="O868" s="5">
        <v>619.6105701111004</v>
      </c>
      <c r="P868" s="5">
        <v>621.34226158796969</v>
      </c>
      <c r="Q868" s="5">
        <v>623.26093850323514</v>
      </c>
      <c r="R868" s="5">
        <v>622.09375476628861</v>
      </c>
      <c r="S868" s="5">
        <v>617.12735391174522</v>
      </c>
      <c r="T868" s="5">
        <v>611.43928406583098</v>
      </c>
      <c r="U868" s="5">
        <v>606.10644234621805</v>
      </c>
      <c r="V868" s="5">
        <v>600.76948582557736</v>
      </c>
      <c r="W868" s="5">
        <v>595.58552411863502</v>
      </c>
      <c r="X868" s="5">
        <v>590.89651635777</v>
      </c>
      <c r="Y868" s="5">
        <v>585.96206913257515</v>
      </c>
      <c r="Z868" s="5">
        <v>581.59388931499871</v>
      </c>
      <c r="AA868" s="5">
        <v>578.75560350921637</v>
      </c>
      <c r="AB868" s="5">
        <v>576.45607417135943</v>
      </c>
      <c r="AC868" s="5">
        <v>574.98035203001632</v>
      </c>
      <c r="AD868" s="5">
        <v>574.66216717447469</v>
      </c>
      <c r="AE868" s="5">
        <v>574.41514688113193</v>
      </c>
      <c r="AF868" s="5"/>
      <c r="AG868" s="6"/>
    </row>
    <row r="869" spans="1:33">
      <c r="A869" t="str">
        <f t="shared" si="14"/>
        <v>HIGHW06000009Deaths</v>
      </c>
      <c r="B869" t="str">
        <f>VLOOKUP(D869, Lookups!B:D,3,FALSE)</f>
        <v>W06000009</v>
      </c>
      <c r="C869" s="3" t="s">
        <v>174</v>
      </c>
      <c r="D869" s="3" t="s">
        <v>49</v>
      </c>
      <c r="E869" s="3" t="s">
        <v>35</v>
      </c>
      <c r="F869" s="4" t="s">
        <v>31</v>
      </c>
      <c r="G869" s="5">
        <v>1351.1678573570523</v>
      </c>
      <c r="H869" s="5">
        <v>1324.8278706872766</v>
      </c>
      <c r="I869" s="5">
        <v>1328.842060078897</v>
      </c>
      <c r="J869" s="5">
        <v>1332.2353880952837</v>
      </c>
      <c r="K869" s="5">
        <v>1335.7075160761156</v>
      </c>
      <c r="L869" s="5">
        <v>1339.8221219294296</v>
      </c>
      <c r="M869" s="5">
        <v>1344.690461782061</v>
      </c>
      <c r="N869" s="5">
        <v>1346.6934203771214</v>
      </c>
      <c r="O869" s="5">
        <v>1350.2946868596639</v>
      </c>
      <c r="P869" s="5">
        <v>1356.9507704205614</v>
      </c>
      <c r="Q869" s="5">
        <v>1361.3009708760833</v>
      </c>
      <c r="R869" s="5">
        <v>1370.4646835444996</v>
      </c>
      <c r="S869" s="5">
        <v>1377.7273585104551</v>
      </c>
      <c r="T869" s="5">
        <v>1381.5858652141865</v>
      </c>
      <c r="U869" s="5">
        <v>1393.1837646237818</v>
      </c>
      <c r="V869" s="5">
        <v>1401.6156019097789</v>
      </c>
      <c r="W869" s="5">
        <v>1406.6011199976417</v>
      </c>
      <c r="X869" s="5">
        <v>1413.6184397249369</v>
      </c>
      <c r="Y869" s="5">
        <v>1421.851239810328</v>
      </c>
      <c r="Z869" s="5">
        <v>1430.4764959571726</v>
      </c>
      <c r="AA869" s="5">
        <v>1439.4821331013306</v>
      </c>
      <c r="AB869" s="5">
        <v>1444.3070185021938</v>
      </c>
      <c r="AC869" s="5">
        <v>1449.508730941734</v>
      </c>
      <c r="AD869" s="5">
        <v>1459.6810401641878</v>
      </c>
      <c r="AE869" s="5">
        <v>1463.101492648361</v>
      </c>
      <c r="AF869" s="5"/>
      <c r="AG869" s="6"/>
    </row>
    <row r="870" spans="1:33">
      <c r="A870" t="str">
        <f t="shared" si="14"/>
        <v>HIGHW06000009Mig_InternalIN</v>
      </c>
      <c r="B870" t="str">
        <f>VLOOKUP(D870, Lookups!B:D,3,FALSE)</f>
        <v>W06000009</v>
      </c>
      <c r="C870" s="3" t="s">
        <v>174</v>
      </c>
      <c r="D870" s="3" t="s">
        <v>49</v>
      </c>
      <c r="E870" s="3" t="s">
        <v>36</v>
      </c>
      <c r="F870" s="4" t="s">
        <v>31</v>
      </c>
      <c r="G870" s="5">
        <v>3910.7937400000005</v>
      </c>
      <c r="H870" s="5">
        <v>3910.7937399999996</v>
      </c>
      <c r="I870" s="5">
        <v>3910.7937399999996</v>
      </c>
      <c r="J870" s="5">
        <v>3910.7937400000005</v>
      </c>
      <c r="K870" s="5">
        <v>3910.7937399999992</v>
      </c>
      <c r="L870" s="5">
        <v>3910.7937399999992</v>
      </c>
      <c r="M870" s="5">
        <v>3910.793740000001</v>
      </c>
      <c r="N870" s="5">
        <v>3910.7937399999987</v>
      </c>
      <c r="O870" s="5">
        <v>3910.7937399999992</v>
      </c>
      <c r="P870" s="5">
        <v>3910.7937399999992</v>
      </c>
      <c r="Q870" s="5">
        <v>3910.7937400000001</v>
      </c>
      <c r="R870" s="5">
        <v>3910.7937400000001</v>
      </c>
      <c r="S870" s="5">
        <v>3910.7937399999987</v>
      </c>
      <c r="T870" s="5">
        <v>3910.7937400000001</v>
      </c>
      <c r="U870" s="5">
        <v>3910.7937400000014</v>
      </c>
      <c r="V870" s="5">
        <v>3910.793740000001</v>
      </c>
      <c r="W870" s="5">
        <v>3910.7937400000014</v>
      </c>
      <c r="X870" s="5">
        <v>3910.7937399999987</v>
      </c>
      <c r="Y870" s="5">
        <v>3910.7937400000033</v>
      </c>
      <c r="Z870" s="5">
        <v>3910.7937399999992</v>
      </c>
      <c r="AA870" s="5">
        <v>3910.7937399999978</v>
      </c>
      <c r="AB870" s="5">
        <v>3910.7937400000005</v>
      </c>
      <c r="AC870" s="5">
        <v>3910.7937399999973</v>
      </c>
      <c r="AD870" s="5">
        <v>3910.7937399999996</v>
      </c>
      <c r="AE870" s="5">
        <v>3910.7937399999996</v>
      </c>
      <c r="AF870" s="5"/>
      <c r="AG870" s="6"/>
    </row>
    <row r="871" spans="1:33">
      <c r="A871" t="str">
        <f t="shared" si="14"/>
        <v>HIGHW06000009Mig_InternalOut</v>
      </c>
      <c r="B871" t="str">
        <f>VLOOKUP(D871, Lookups!B:D,3,FALSE)</f>
        <v>W06000009</v>
      </c>
      <c r="C871" s="3" t="s">
        <v>174</v>
      </c>
      <c r="D871" s="3" t="s">
        <v>49</v>
      </c>
      <c r="E871" s="3" t="s">
        <v>37</v>
      </c>
      <c r="F871" s="4" t="s">
        <v>31</v>
      </c>
      <c r="G871" s="5">
        <v>3643.2598599999988</v>
      </c>
      <c r="H871" s="5">
        <v>3643.259860000001</v>
      </c>
      <c r="I871" s="5">
        <v>3643.2598600000001</v>
      </c>
      <c r="J871" s="5">
        <v>3643.2598599999988</v>
      </c>
      <c r="K871" s="5">
        <v>3643.259860000001</v>
      </c>
      <c r="L871" s="5">
        <v>3643.2598600000001</v>
      </c>
      <c r="M871" s="5">
        <v>3643.2598599999992</v>
      </c>
      <c r="N871" s="5">
        <v>3643.2598599999992</v>
      </c>
      <c r="O871" s="5">
        <v>3643.2598599999997</v>
      </c>
      <c r="P871" s="5">
        <v>3643.2598599999978</v>
      </c>
      <c r="Q871" s="5">
        <v>3643.2598600000001</v>
      </c>
      <c r="R871" s="5">
        <v>3643.2598599999988</v>
      </c>
      <c r="S871" s="5">
        <v>3643.2598599999983</v>
      </c>
      <c r="T871" s="5">
        <v>3643.2598600000001</v>
      </c>
      <c r="U871" s="5">
        <v>3643.2598600000006</v>
      </c>
      <c r="V871" s="5">
        <v>3643.2598600000015</v>
      </c>
      <c r="W871" s="5">
        <v>3643.2598599999997</v>
      </c>
      <c r="X871" s="5">
        <v>3643.2598599999992</v>
      </c>
      <c r="Y871" s="5">
        <v>3643.2598599999978</v>
      </c>
      <c r="Z871" s="5">
        <v>3643.2598600000006</v>
      </c>
      <c r="AA871" s="5">
        <v>3643.2598600000015</v>
      </c>
      <c r="AB871" s="5">
        <v>3643.2598600000001</v>
      </c>
      <c r="AC871" s="5">
        <v>3643.2598599999974</v>
      </c>
      <c r="AD871" s="5">
        <v>3643.2598599999983</v>
      </c>
      <c r="AE871" s="5">
        <v>3643.2598599999992</v>
      </c>
      <c r="AF871" s="5"/>
      <c r="AG871" s="6"/>
    </row>
    <row r="872" spans="1:33">
      <c r="A872" t="str">
        <f t="shared" si="14"/>
        <v>HIGHW06000009Mig_OverseasIn</v>
      </c>
      <c r="B872" t="str">
        <f>VLOOKUP(D872, Lookups!B:D,3,FALSE)</f>
        <v>W06000009</v>
      </c>
      <c r="C872" s="3" t="s">
        <v>174</v>
      </c>
      <c r="D872" s="3" t="s">
        <v>49</v>
      </c>
      <c r="E872" s="3" t="s">
        <v>38</v>
      </c>
      <c r="F872" s="4" t="s">
        <v>31</v>
      </c>
      <c r="G872" s="5">
        <v>314.40000000000015</v>
      </c>
      <c r="H872" s="5">
        <v>314.40000000000015</v>
      </c>
      <c r="I872" s="5">
        <v>314.40000000000015</v>
      </c>
      <c r="J872" s="5">
        <v>314.40000000000015</v>
      </c>
      <c r="K872" s="5">
        <v>314.40000000000015</v>
      </c>
      <c r="L872" s="5">
        <v>314.40000000000015</v>
      </c>
      <c r="M872" s="5">
        <v>314.40000000000015</v>
      </c>
      <c r="N872" s="5">
        <v>314.40000000000015</v>
      </c>
      <c r="O872" s="5">
        <v>314.40000000000015</v>
      </c>
      <c r="P872" s="5">
        <v>314.40000000000015</v>
      </c>
      <c r="Q872" s="5">
        <v>314.40000000000015</v>
      </c>
      <c r="R872" s="5">
        <v>314.40000000000015</v>
      </c>
      <c r="S872" s="5">
        <v>314.40000000000015</v>
      </c>
      <c r="T872" s="5">
        <v>314.40000000000015</v>
      </c>
      <c r="U872" s="5">
        <v>314.40000000000015</v>
      </c>
      <c r="V872" s="5">
        <v>314.40000000000015</v>
      </c>
      <c r="W872" s="5">
        <v>314.40000000000015</v>
      </c>
      <c r="X872" s="5">
        <v>314.40000000000015</v>
      </c>
      <c r="Y872" s="5">
        <v>314.40000000000015</v>
      </c>
      <c r="Z872" s="5">
        <v>314.40000000000015</v>
      </c>
      <c r="AA872" s="5">
        <v>314.40000000000015</v>
      </c>
      <c r="AB872" s="5">
        <v>314.40000000000015</v>
      </c>
      <c r="AC872" s="5">
        <v>314.40000000000015</v>
      </c>
      <c r="AD872" s="5">
        <v>314.40000000000015</v>
      </c>
      <c r="AE872" s="5">
        <v>314.40000000000015</v>
      </c>
      <c r="AF872" s="5"/>
      <c r="AG872" s="6"/>
    </row>
    <row r="873" spans="1:33">
      <c r="A873" t="str">
        <f t="shared" si="14"/>
        <v>HIGHW06000009Mig_OverseasOut</v>
      </c>
      <c r="B873" t="str">
        <f>VLOOKUP(D873, Lookups!B:D,3,FALSE)</f>
        <v>W06000009</v>
      </c>
      <c r="C873" s="3" t="s">
        <v>174</v>
      </c>
      <c r="D873" s="3" t="s">
        <v>49</v>
      </c>
      <c r="E873" s="3" t="s">
        <v>39</v>
      </c>
      <c r="F873" s="4" t="s">
        <v>31</v>
      </c>
      <c r="G873" s="5">
        <v>331.20000000000022</v>
      </c>
      <c r="H873" s="5">
        <v>331.20000000000016</v>
      </c>
      <c r="I873" s="5">
        <v>331.19999999999993</v>
      </c>
      <c r="J873" s="5">
        <v>331.20000000000005</v>
      </c>
      <c r="K873" s="5">
        <v>331.20000000000005</v>
      </c>
      <c r="L873" s="5">
        <v>331.2</v>
      </c>
      <c r="M873" s="5">
        <v>331.20000000000005</v>
      </c>
      <c r="N873" s="5">
        <v>331.19999999999976</v>
      </c>
      <c r="O873" s="5">
        <v>331.2000000000001</v>
      </c>
      <c r="P873" s="5">
        <v>331.20000000000016</v>
      </c>
      <c r="Q873" s="5">
        <v>331.19999999999993</v>
      </c>
      <c r="R873" s="5">
        <v>331.2</v>
      </c>
      <c r="S873" s="5">
        <v>331.20000000000022</v>
      </c>
      <c r="T873" s="5">
        <v>331.19999999999993</v>
      </c>
      <c r="U873" s="5">
        <v>331.19999999999993</v>
      </c>
      <c r="V873" s="5">
        <v>331.2</v>
      </c>
      <c r="W873" s="5">
        <v>331.2</v>
      </c>
      <c r="X873" s="5">
        <v>331.20000000000005</v>
      </c>
      <c r="Y873" s="5">
        <v>331.2000000000001</v>
      </c>
      <c r="Z873" s="5">
        <v>331.2</v>
      </c>
      <c r="AA873" s="5">
        <v>331.2</v>
      </c>
      <c r="AB873" s="5">
        <v>331.20000000000005</v>
      </c>
      <c r="AC873" s="5">
        <v>331.20000000000005</v>
      </c>
      <c r="AD873" s="5">
        <v>331.20000000000005</v>
      </c>
      <c r="AE873" s="5">
        <v>331.2000000000001</v>
      </c>
      <c r="AF873" s="5"/>
      <c r="AG873" s="6"/>
    </row>
    <row r="874" spans="1:33">
      <c r="A874" t="str">
        <f t="shared" si="14"/>
        <v>HIGHW06000009Constraint</v>
      </c>
      <c r="B874" t="str">
        <f>VLOOKUP(D874, Lookups!B:D,3,FALSE)</f>
        <v>W06000009</v>
      </c>
      <c r="C874" s="3" t="s">
        <v>174</v>
      </c>
      <c r="D874" s="3" t="s">
        <v>49</v>
      </c>
      <c r="E874" s="3" t="s">
        <v>40</v>
      </c>
      <c r="F874" s="4" t="s">
        <v>31</v>
      </c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6"/>
    </row>
    <row r="875" spans="1:33">
      <c r="A875" t="str">
        <f t="shared" si="14"/>
        <v>HIGHW06000010StartPop</v>
      </c>
      <c r="B875" t="str">
        <f>VLOOKUP(D875, Lookups!B:D,3,FALSE)</f>
        <v>W06000010</v>
      </c>
      <c r="C875" s="3" t="s">
        <v>174</v>
      </c>
      <c r="D875" s="3" t="s">
        <v>50</v>
      </c>
      <c r="E875" s="3" t="s">
        <v>30</v>
      </c>
      <c r="F875" s="4" t="s">
        <v>31</v>
      </c>
      <c r="G875" s="5">
        <v>184898</v>
      </c>
      <c r="H875" s="5">
        <v>185181.15396611617</v>
      </c>
      <c r="I875" s="5">
        <v>185546.94974790933</v>
      </c>
      <c r="J875" s="5">
        <v>185926.39977648563</v>
      </c>
      <c r="K875" s="5">
        <v>186322.42190359096</v>
      </c>
      <c r="L875" s="5">
        <v>186733.69312501149</v>
      </c>
      <c r="M875" s="5">
        <v>187161.90160934179</v>
      </c>
      <c r="N875" s="5">
        <v>187607.98960514725</v>
      </c>
      <c r="O875" s="5">
        <v>188065.76197858332</v>
      </c>
      <c r="P875" s="5">
        <v>188529.19144355666</v>
      </c>
      <c r="Q875" s="5">
        <v>188998.79944466593</v>
      </c>
      <c r="R875" s="5">
        <v>189473.67872030989</v>
      </c>
      <c r="S875" s="5">
        <v>189946.20506590043</v>
      </c>
      <c r="T875" s="5">
        <v>190403.46117557597</v>
      </c>
      <c r="U875" s="5">
        <v>190840.45395969466</v>
      </c>
      <c r="V875" s="5">
        <v>191258.49127858461</v>
      </c>
      <c r="W875" s="5">
        <v>191658.71128407714</v>
      </c>
      <c r="X875" s="5">
        <v>192042.70337383833</v>
      </c>
      <c r="Y875" s="5">
        <v>192409.94739323528</v>
      </c>
      <c r="Z875" s="5">
        <v>192759.81529373949</v>
      </c>
      <c r="AA875" s="5">
        <v>193093.59214933016</v>
      </c>
      <c r="AB875" s="5">
        <v>193416.47790402931</v>
      </c>
      <c r="AC875" s="5">
        <v>193734.74727303715</v>
      </c>
      <c r="AD875" s="5">
        <v>194049.66811392328</v>
      </c>
      <c r="AE875" s="5">
        <v>194357.95661196398</v>
      </c>
      <c r="AF875" s="5">
        <v>194664.41870955395</v>
      </c>
      <c r="AG875" s="6"/>
    </row>
    <row r="876" spans="1:33">
      <c r="A876" t="str">
        <f t="shared" si="14"/>
        <v>HIGHW06000010Births</v>
      </c>
      <c r="B876" t="str">
        <f>VLOOKUP(D876, Lookups!B:D,3,FALSE)</f>
        <v>W06000010</v>
      </c>
      <c r="C876" s="3" t="s">
        <v>174</v>
      </c>
      <c r="D876" s="3" t="s">
        <v>50</v>
      </c>
      <c r="E876" s="3" t="s">
        <v>34</v>
      </c>
      <c r="F876" s="4" t="s">
        <v>32</v>
      </c>
      <c r="G876" s="5">
        <v>929.95375815491093</v>
      </c>
      <c r="H876" s="5">
        <v>948.87637894295847</v>
      </c>
      <c r="I876" s="5">
        <v>954.54415809518605</v>
      </c>
      <c r="J876" s="5">
        <v>960.63090363482513</v>
      </c>
      <c r="K876" s="5">
        <v>967.08911798153133</v>
      </c>
      <c r="L876" s="5">
        <v>974.54919154222409</v>
      </c>
      <c r="M876" s="5">
        <v>982.4375273536906</v>
      </c>
      <c r="N876" s="5">
        <v>988.42627827352385</v>
      </c>
      <c r="O876" s="5">
        <v>993.52480433259871</v>
      </c>
      <c r="P876" s="5">
        <v>998.93708388837592</v>
      </c>
      <c r="Q876" s="5">
        <v>1004.9912841889122</v>
      </c>
      <c r="R876" s="5">
        <v>1007.460036361138</v>
      </c>
      <c r="S876" s="5">
        <v>1004.503517186824</v>
      </c>
      <c r="T876" s="5">
        <v>1000.1426070987388</v>
      </c>
      <c r="U876" s="5">
        <v>996.43621968508478</v>
      </c>
      <c r="V876" s="5">
        <v>993.16157959256816</v>
      </c>
      <c r="W876" s="5">
        <v>990.25571149631423</v>
      </c>
      <c r="X876" s="5">
        <v>988.09181890019977</v>
      </c>
      <c r="Y876" s="5">
        <v>987.01472271676664</v>
      </c>
      <c r="Z876" s="5">
        <v>986.72183975059158</v>
      </c>
      <c r="AA876" s="5">
        <v>987.71361159386174</v>
      </c>
      <c r="AB876" s="5">
        <v>989.99194876718252</v>
      </c>
      <c r="AC876" s="5">
        <v>993.03373495363553</v>
      </c>
      <c r="AD876" s="5">
        <v>996.4619009649283</v>
      </c>
      <c r="AE876" s="5">
        <v>999.25331621020223</v>
      </c>
      <c r="AF876" s="5"/>
      <c r="AG876" s="6"/>
    </row>
    <row r="877" spans="1:33">
      <c r="A877" t="str">
        <f t="shared" si="14"/>
        <v>HIGHW06000010Births</v>
      </c>
      <c r="B877" t="str">
        <f>VLOOKUP(D877, Lookups!B:D,3,FALSE)</f>
        <v>W06000010</v>
      </c>
      <c r="C877" s="3" t="s">
        <v>174</v>
      </c>
      <c r="D877" s="3" t="s">
        <v>50</v>
      </c>
      <c r="E877" s="3" t="s">
        <v>34</v>
      </c>
      <c r="F877" s="4" t="s">
        <v>33</v>
      </c>
      <c r="G877" s="5">
        <v>885.67028708834437</v>
      </c>
      <c r="H877" s="5">
        <v>903.69183153488245</v>
      </c>
      <c r="I877" s="5">
        <v>909.08971669302855</v>
      </c>
      <c r="J877" s="5">
        <v>914.88661747680703</v>
      </c>
      <c r="K877" s="5">
        <v>921.03729809330764</v>
      </c>
      <c r="L877" s="5">
        <v>928.14213038659068</v>
      </c>
      <c r="M877" s="5">
        <v>935.65483150912007</v>
      </c>
      <c r="N877" s="5">
        <v>941.35840407921523</v>
      </c>
      <c r="O877" s="5">
        <v>946.21414340912293</v>
      </c>
      <c r="P877" s="5">
        <v>951.36869560694208</v>
      </c>
      <c r="Q877" s="5">
        <v>957.13460092346554</v>
      </c>
      <c r="R877" s="5">
        <v>959.48579357788685</v>
      </c>
      <c r="S877" s="5">
        <v>956.67006089985307</v>
      </c>
      <c r="T877" s="5">
        <v>952.51681300358791</v>
      </c>
      <c r="U877" s="5">
        <v>948.98692006436863</v>
      </c>
      <c r="V877" s="5">
        <v>945.86821506918204</v>
      </c>
      <c r="W877" s="5">
        <v>943.10072151535587</v>
      </c>
      <c r="X877" s="5">
        <v>941.03987132788893</v>
      </c>
      <c r="Y877" s="5">
        <v>940.01406539115544</v>
      </c>
      <c r="Z877" s="5">
        <v>939.73512921990948</v>
      </c>
      <c r="AA877" s="5">
        <v>940.6796738765147</v>
      </c>
      <c r="AB877" s="5">
        <v>942.84951890448951</v>
      </c>
      <c r="AC877" s="5">
        <v>945.74645826453093</v>
      </c>
      <c r="AD877" s="5">
        <v>949.01137842726268</v>
      </c>
      <c r="AE877" s="5">
        <v>951.66986926079585</v>
      </c>
      <c r="AF877" s="5"/>
      <c r="AG877" s="6"/>
    </row>
    <row r="878" spans="1:33">
      <c r="A878" t="str">
        <f t="shared" si="14"/>
        <v>HIGHW06000010Deaths</v>
      </c>
      <c r="B878" t="str">
        <f>VLOOKUP(D878, Lookups!B:D,3,FALSE)</f>
        <v>W06000010</v>
      </c>
      <c r="C878" s="3" t="s">
        <v>174</v>
      </c>
      <c r="D878" s="3" t="s">
        <v>50</v>
      </c>
      <c r="E878" s="3" t="s">
        <v>35</v>
      </c>
      <c r="F878" s="4" t="s">
        <v>31</v>
      </c>
      <c r="G878" s="5">
        <v>2078.2271791270991</v>
      </c>
      <c r="H878" s="5">
        <v>2032.5295286845953</v>
      </c>
      <c r="I878" s="5">
        <v>2029.9409462120204</v>
      </c>
      <c r="J878" s="5">
        <v>2025.2524940063195</v>
      </c>
      <c r="K878" s="5">
        <v>2022.6122946541841</v>
      </c>
      <c r="L878" s="5">
        <v>2020.2399375986433</v>
      </c>
      <c r="M878" s="5">
        <v>2017.761463057283</v>
      </c>
      <c r="N878" s="5">
        <v>2017.7694089167594</v>
      </c>
      <c r="O878" s="5">
        <v>2022.0665827682792</v>
      </c>
      <c r="P878" s="5">
        <v>2026.4548783860355</v>
      </c>
      <c r="Q878" s="5">
        <v>2033.0037094684626</v>
      </c>
      <c r="R878" s="5">
        <v>2040.176584348465</v>
      </c>
      <c r="S878" s="5">
        <v>2049.6745684110742</v>
      </c>
      <c r="T878" s="5">
        <v>2061.423735983657</v>
      </c>
      <c r="U878" s="5">
        <v>2073.1429208596592</v>
      </c>
      <c r="V878" s="5">
        <v>2084.5668891691294</v>
      </c>
      <c r="W878" s="5">
        <v>2095.1214432504498</v>
      </c>
      <c r="X878" s="5">
        <v>2107.6447708310084</v>
      </c>
      <c r="Y878" s="5">
        <v>2122.9179876039075</v>
      </c>
      <c r="Z878" s="5">
        <v>2138.4372133798015</v>
      </c>
      <c r="AA878" s="5">
        <v>2151.2646307711802</v>
      </c>
      <c r="AB878" s="5">
        <v>2160.3291986638724</v>
      </c>
      <c r="AC878" s="5">
        <v>2169.6164523319444</v>
      </c>
      <c r="AD878" s="5">
        <v>2182.9418813516022</v>
      </c>
      <c r="AE878" s="5">
        <v>2190.2181878809497</v>
      </c>
      <c r="AF878" s="5"/>
      <c r="AG878" s="6"/>
    </row>
    <row r="879" spans="1:33">
      <c r="A879" t="str">
        <f t="shared" si="14"/>
        <v>HIGHW06000010Mig_InternalIN</v>
      </c>
      <c r="B879" t="str">
        <f>VLOOKUP(D879, Lookups!B:D,3,FALSE)</f>
        <v>W06000010</v>
      </c>
      <c r="C879" s="3" t="s">
        <v>174</v>
      </c>
      <c r="D879" s="3" t="s">
        <v>50</v>
      </c>
      <c r="E879" s="3" t="s">
        <v>36</v>
      </c>
      <c r="F879" s="4" t="s">
        <v>31</v>
      </c>
      <c r="G879" s="5">
        <v>6136.8413999999957</v>
      </c>
      <c r="H879" s="5">
        <v>6136.8414000000002</v>
      </c>
      <c r="I879" s="5">
        <v>6136.8414000000039</v>
      </c>
      <c r="J879" s="5">
        <v>6136.8413999999975</v>
      </c>
      <c r="K879" s="5">
        <v>6136.8414000000057</v>
      </c>
      <c r="L879" s="5">
        <v>6136.8413999999993</v>
      </c>
      <c r="M879" s="5">
        <v>6136.8413999999957</v>
      </c>
      <c r="N879" s="5">
        <v>6136.8414000000048</v>
      </c>
      <c r="O879" s="5">
        <v>6136.8413999999975</v>
      </c>
      <c r="P879" s="5">
        <v>6136.8414000000012</v>
      </c>
      <c r="Q879" s="5">
        <v>6136.8413999999984</v>
      </c>
      <c r="R879" s="5">
        <v>6136.8413999999993</v>
      </c>
      <c r="S879" s="5">
        <v>6136.8413999999984</v>
      </c>
      <c r="T879" s="5">
        <v>6136.8414000000012</v>
      </c>
      <c r="U879" s="5">
        <v>6136.8413999999984</v>
      </c>
      <c r="V879" s="5">
        <v>6136.8413999999993</v>
      </c>
      <c r="W879" s="5">
        <v>6136.8414000000012</v>
      </c>
      <c r="X879" s="5">
        <v>6136.8414000000002</v>
      </c>
      <c r="Y879" s="5">
        <v>6136.8413999999993</v>
      </c>
      <c r="Z879" s="5">
        <v>6136.8413999999966</v>
      </c>
      <c r="AA879" s="5">
        <v>6136.8414000000021</v>
      </c>
      <c r="AB879" s="5">
        <v>6136.8414000000021</v>
      </c>
      <c r="AC879" s="5">
        <v>6136.8413999999957</v>
      </c>
      <c r="AD879" s="5">
        <v>6136.8413999999993</v>
      </c>
      <c r="AE879" s="5">
        <v>6136.8414000000021</v>
      </c>
      <c r="AF879" s="5"/>
      <c r="AG879" s="6"/>
    </row>
    <row r="880" spans="1:33">
      <c r="A880" t="str">
        <f t="shared" si="14"/>
        <v>HIGHW06000010Mig_InternalOut</v>
      </c>
      <c r="B880" t="str">
        <f>VLOOKUP(D880, Lookups!B:D,3,FALSE)</f>
        <v>W06000010</v>
      </c>
      <c r="C880" s="3" t="s">
        <v>174</v>
      </c>
      <c r="D880" s="3" t="s">
        <v>50</v>
      </c>
      <c r="E880" s="3" t="s">
        <v>37</v>
      </c>
      <c r="F880" s="4" t="s">
        <v>31</v>
      </c>
      <c r="G880" s="5">
        <v>5728.4843000000019</v>
      </c>
      <c r="H880" s="5">
        <v>5728.4842999999992</v>
      </c>
      <c r="I880" s="5">
        <v>5728.4843000000064</v>
      </c>
      <c r="J880" s="5">
        <v>5728.4842999999973</v>
      </c>
      <c r="K880" s="5">
        <v>5728.4843000000001</v>
      </c>
      <c r="L880" s="5">
        <v>5728.4842999999992</v>
      </c>
      <c r="M880" s="5">
        <v>5728.4842999999983</v>
      </c>
      <c r="N880" s="5">
        <v>5728.4842999999983</v>
      </c>
      <c r="O880" s="5">
        <v>5728.484300000001</v>
      </c>
      <c r="P880" s="5">
        <v>5728.4843000000001</v>
      </c>
      <c r="Q880" s="5">
        <v>5728.4843000000028</v>
      </c>
      <c r="R880" s="5">
        <v>5728.4843000000046</v>
      </c>
      <c r="S880" s="5">
        <v>5728.4843000000028</v>
      </c>
      <c r="T880" s="5">
        <v>5728.4843000000028</v>
      </c>
      <c r="U880" s="5">
        <v>5728.4842999999973</v>
      </c>
      <c r="V880" s="5">
        <v>5728.4842999999955</v>
      </c>
      <c r="W880" s="5">
        <v>5728.4843000000001</v>
      </c>
      <c r="X880" s="5">
        <v>5728.484300000001</v>
      </c>
      <c r="Y880" s="5">
        <v>5728.4843000000037</v>
      </c>
      <c r="Z880" s="5">
        <v>5728.4843000000046</v>
      </c>
      <c r="AA880" s="5">
        <v>5728.4843000000001</v>
      </c>
      <c r="AB880" s="5">
        <v>5728.4843000000001</v>
      </c>
      <c r="AC880" s="5">
        <v>5728.4842999999992</v>
      </c>
      <c r="AD880" s="5">
        <v>5728.4843000000028</v>
      </c>
      <c r="AE880" s="5">
        <v>5728.4843000000019</v>
      </c>
      <c r="AF880" s="5"/>
      <c r="AG880" s="6"/>
    </row>
    <row r="881" spans="1:33">
      <c r="A881" t="str">
        <f t="shared" si="14"/>
        <v>HIGHW06000010Mig_OverseasIn</v>
      </c>
      <c r="B881" t="str">
        <f>VLOOKUP(D881, Lookups!B:D,3,FALSE)</f>
        <v>W06000010</v>
      </c>
      <c r="C881" s="3" t="s">
        <v>174</v>
      </c>
      <c r="D881" s="3" t="s">
        <v>50</v>
      </c>
      <c r="E881" s="3" t="s">
        <v>38</v>
      </c>
      <c r="F881" s="4" t="s">
        <v>31</v>
      </c>
      <c r="G881" s="5">
        <v>461.40000000000003</v>
      </c>
      <c r="H881" s="5">
        <v>461.40000000000003</v>
      </c>
      <c r="I881" s="5">
        <v>461.40000000000003</v>
      </c>
      <c r="J881" s="5">
        <v>461.40000000000003</v>
      </c>
      <c r="K881" s="5">
        <v>461.40000000000003</v>
      </c>
      <c r="L881" s="5">
        <v>461.40000000000003</v>
      </c>
      <c r="M881" s="5">
        <v>461.40000000000003</v>
      </c>
      <c r="N881" s="5">
        <v>461.40000000000003</v>
      </c>
      <c r="O881" s="5">
        <v>461.40000000000003</v>
      </c>
      <c r="P881" s="5">
        <v>461.40000000000003</v>
      </c>
      <c r="Q881" s="5">
        <v>461.40000000000003</v>
      </c>
      <c r="R881" s="5">
        <v>461.40000000000003</v>
      </c>
      <c r="S881" s="5">
        <v>461.40000000000003</v>
      </c>
      <c r="T881" s="5">
        <v>461.40000000000003</v>
      </c>
      <c r="U881" s="5">
        <v>461.40000000000003</v>
      </c>
      <c r="V881" s="5">
        <v>461.40000000000003</v>
      </c>
      <c r="W881" s="5">
        <v>461.40000000000003</v>
      </c>
      <c r="X881" s="5">
        <v>461.40000000000003</v>
      </c>
      <c r="Y881" s="5">
        <v>461.40000000000003</v>
      </c>
      <c r="Z881" s="5">
        <v>461.40000000000003</v>
      </c>
      <c r="AA881" s="5">
        <v>461.40000000000003</v>
      </c>
      <c r="AB881" s="5">
        <v>461.40000000000003</v>
      </c>
      <c r="AC881" s="5">
        <v>461.40000000000003</v>
      </c>
      <c r="AD881" s="5">
        <v>461.40000000000003</v>
      </c>
      <c r="AE881" s="5">
        <v>461.40000000000003</v>
      </c>
      <c r="AF881" s="5"/>
      <c r="AG881" s="6"/>
    </row>
    <row r="882" spans="1:33">
      <c r="A882" t="str">
        <f t="shared" si="14"/>
        <v>HIGHW06000010Mig_OverseasOut</v>
      </c>
      <c r="B882" t="str">
        <f>VLOOKUP(D882, Lookups!B:D,3,FALSE)</f>
        <v>W06000010</v>
      </c>
      <c r="C882" s="3" t="s">
        <v>174</v>
      </c>
      <c r="D882" s="3" t="s">
        <v>50</v>
      </c>
      <c r="E882" s="3" t="s">
        <v>39</v>
      </c>
      <c r="F882" s="4" t="s">
        <v>31</v>
      </c>
      <c r="G882" s="5">
        <v>323.99999999999994</v>
      </c>
      <c r="H882" s="5">
        <v>324</v>
      </c>
      <c r="I882" s="5">
        <v>323.99999999999977</v>
      </c>
      <c r="J882" s="5">
        <v>323.99999999999994</v>
      </c>
      <c r="K882" s="5">
        <v>324</v>
      </c>
      <c r="L882" s="5">
        <v>323.99999999999972</v>
      </c>
      <c r="M882" s="5">
        <v>324.00000000000023</v>
      </c>
      <c r="N882" s="5">
        <v>324</v>
      </c>
      <c r="O882" s="5">
        <v>323.99999999999994</v>
      </c>
      <c r="P882" s="5">
        <v>323.99999999999983</v>
      </c>
      <c r="Q882" s="5">
        <v>324.00000000000006</v>
      </c>
      <c r="R882" s="5">
        <v>323.99999999999989</v>
      </c>
      <c r="S882" s="5">
        <v>324.00000000000011</v>
      </c>
      <c r="T882" s="5">
        <v>323.99999999999994</v>
      </c>
      <c r="U882" s="5">
        <v>323.99999999999983</v>
      </c>
      <c r="V882" s="5">
        <v>324.00000000000017</v>
      </c>
      <c r="W882" s="5">
        <v>323.99999999999989</v>
      </c>
      <c r="X882" s="5">
        <v>324.00000000000011</v>
      </c>
      <c r="Y882" s="5">
        <v>324.00000000000011</v>
      </c>
      <c r="Z882" s="5">
        <v>323.99999999999989</v>
      </c>
      <c r="AA882" s="5">
        <v>324.00000000000011</v>
      </c>
      <c r="AB882" s="5">
        <v>324.00000000000011</v>
      </c>
      <c r="AC882" s="5">
        <v>323.99999999999994</v>
      </c>
      <c r="AD882" s="5">
        <v>323.99999999999994</v>
      </c>
      <c r="AE882" s="5">
        <v>324.00000000000017</v>
      </c>
      <c r="AF882" s="5"/>
      <c r="AG882" s="6"/>
    </row>
    <row r="883" spans="1:33">
      <c r="A883" t="str">
        <f t="shared" si="14"/>
        <v>HIGHW06000010Constraint</v>
      </c>
      <c r="B883" t="str">
        <f>VLOOKUP(D883, Lookups!B:D,3,FALSE)</f>
        <v>W06000010</v>
      </c>
      <c r="C883" s="3" t="s">
        <v>174</v>
      </c>
      <c r="D883" s="3" t="s">
        <v>50</v>
      </c>
      <c r="E883" s="3" t="s">
        <v>40</v>
      </c>
      <c r="F883" s="4" t="s">
        <v>31</v>
      </c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6"/>
    </row>
    <row r="884" spans="1:33">
      <c r="A884" t="str">
        <f t="shared" si="14"/>
        <v>HIGHW06000011StartPop</v>
      </c>
      <c r="B884" t="str">
        <f>VLOOKUP(D884, Lookups!B:D,3,FALSE)</f>
        <v>W06000011</v>
      </c>
      <c r="C884" s="3" t="s">
        <v>174</v>
      </c>
      <c r="D884" s="3" t="s">
        <v>51</v>
      </c>
      <c r="E884" s="3" t="s">
        <v>30</v>
      </c>
      <c r="F884" s="4" t="s">
        <v>31</v>
      </c>
      <c r="G884" s="5">
        <v>241297</v>
      </c>
      <c r="H884" s="5">
        <v>242157.03167162638</v>
      </c>
      <c r="I884" s="5">
        <v>243125.65551451111</v>
      </c>
      <c r="J884" s="5">
        <v>244119.91056677015</v>
      </c>
      <c r="K884" s="5">
        <v>245143.41961490124</v>
      </c>
      <c r="L884" s="5">
        <v>246199.09458827501</v>
      </c>
      <c r="M884" s="5">
        <v>247286.84251200335</v>
      </c>
      <c r="N884" s="5">
        <v>248413.6646001529</v>
      </c>
      <c r="O884" s="5">
        <v>249578.7110489191</v>
      </c>
      <c r="P884" s="5">
        <v>250771.65460783776</v>
      </c>
      <c r="Q884" s="5">
        <v>251994.48152520185</v>
      </c>
      <c r="R884" s="5">
        <v>253248.93175093603</v>
      </c>
      <c r="S884" s="5">
        <v>254518.70483090551</v>
      </c>
      <c r="T884" s="5">
        <v>255782.84158829812</v>
      </c>
      <c r="U884" s="5">
        <v>257039.66747837406</v>
      </c>
      <c r="V884" s="5">
        <v>258291.02669234094</v>
      </c>
      <c r="W884" s="5">
        <v>259533.37327081218</v>
      </c>
      <c r="X884" s="5">
        <v>260764.98593407247</v>
      </c>
      <c r="Y884" s="5">
        <v>261987.40610169771</v>
      </c>
      <c r="Z884" s="5">
        <v>263202.30605454219</v>
      </c>
      <c r="AA884" s="5">
        <v>264409.08561633155</v>
      </c>
      <c r="AB884" s="5">
        <v>265611.03294469562</v>
      </c>
      <c r="AC884" s="5">
        <v>266813.24857073184</v>
      </c>
      <c r="AD884" s="5">
        <v>268018.66674365749</v>
      </c>
      <c r="AE884" s="5">
        <v>269220.66160027229</v>
      </c>
      <c r="AF884" s="5">
        <v>270425.88533954346</v>
      </c>
      <c r="AG884" s="6"/>
    </row>
    <row r="885" spans="1:33">
      <c r="A885" t="str">
        <f t="shared" si="14"/>
        <v>HIGHW06000011Births</v>
      </c>
      <c r="B885" t="str">
        <f>VLOOKUP(D885, Lookups!B:D,3,FALSE)</f>
        <v>W06000011</v>
      </c>
      <c r="C885" s="3" t="s">
        <v>174</v>
      </c>
      <c r="D885" s="3" t="s">
        <v>51</v>
      </c>
      <c r="E885" s="3" t="s">
        <v>34</v>
      </c>
      <c r="F885" s="4" t="s">
        <v>32</v>
      </c>
      <c r="G885" s="5">
        <v>1266.21662794086</v>
      </c>
      <c r="H885" s="5">
        <v>1293.0964371507234</v>
      </c>
      <c r="I885" s="5">
        <v>1303.4243229945232</v>
      </c>
      <c r="J885" s="5">
        <v>1316.4819598381437</v>
      </c>
      <c r="K885" s="5">
        <v>1330.5268187172769</v>
      </c>
      <c r="L885" s="5">
        <v>1345.9720480596729</v>
      </c>
      <c r="M885" s="5">
        <v>1364.7062232840794</v>
      </c>
      <c r="N885" s="5">
        <v>1381.5424952414019</v>
      </c>
      <c r="O885" s="5">
        <v>1395.7965240603817</v>
      </c>
      <c r="P885" s="5">
        <v>1410.4132306850947</v>
      </c>
      <c r="Q885" s="5">
        <v>1425.2508281897462</v>
      </c>
      <c r="R885" s="5">
        <v>1433.6651493793813</v>
      </c>
      <c r="S885" s="5">
        <v>1433.3629439803676</v>
      </c>
      <c r="T885" s="5">
        <v>1430.3880710714211</v>
      </c>
      <c r="U885" s="5">
        <v>1428.392509510702</v>
      </c>
      <c r="V885" s="5">
        <v>1426.7415456122822</v>
      </c>
      <c r="W885" s="5">
        <v>1424.5583251663516</v>
      </c>
      <c r="X885" s="5">
        <v>1422.980173353302</v>
      </c>
      <c r="Y885" s="5">
        <v>1422.7900793503463</v>
      </c>
      <c r="Z885" s="5">
        <v>1424.0442267151209</v>
      </c>
      <c r="AA885" s="5">
        <v>1426.9306354548344</v>
      </c>
      <c r="AB885" s="5">
        <v>1430.6464231331993</v>
      </c>
      <c r="AC885" s="5">
        <v>1435.3737243287569</v>
      </c>
      <c r="AD885" s="5">
        <v>1440.797784573047</v>
      </c>
      <c r="AE885" s="5">
        <v>1445.0610671901072</v>
      </c>
      <c r="AF885" s="5"/>
      <c r="AG885" s="6"/>
    </row>
    <row r="886" spans="1:33">
      <c r="A886" t="str">
        <f t="shared" si="14"/>
        <v>HIGHW06000011Births</v>
      </c>
      <c r="B886" t="str">
        <f>VLOOKUP(D886, Lookups!B:D,3,FALSE)</f>
        <v>W06000011</v>
      </c>
      <c r="C886" s="3" t="s">
        <v>174</v>
      </c>
      <c r="D886" s="3" t="s">
        <v>51</v>
      </c>
      <c r="E886" s="3" t="s">
        <v>34</v>
      </c>
      <c r="F886" s="4" t="s">
        <v>33</v>
      </c>
      <c r="G886" s="5">
        <v>1205.9206541725771</v>
      </c>
      <c r="H886" s="5">
        <v>1231.5204736593155</v>
      </c>
      <c r="I886" s="5">
        <v>1241.3565558731689</v>
      </c>
      <c r="J886" s="5">
        <v>1253.792401065009</v>
      </c>
      <c r="K886" s="5">
        <v>1267.1684577630081</v>
      </c>
      <c r="L886" s="5">
        <v>1281.8782006785764</v>
      </c>
      <c r="M886" s="5">
        <v>1299.7202731513876</v>
      </c>
      <c r="N886" s="5">
        <v>1315.7548186190297</v>
      </c>
      <c r="O886" s="5">
        <v>1329.3300847928222</v>
      </c>
      <c r="P886" s="5">
        <v>1343.2507584167242</v>
      </c>
      <c r="Q886" s="5">
        <v>1357.3818043170268</v>
      </c>
      <c r="R886" s="5">
        <v>1365.3954439182726</v>
      </c>
      <c r="S886" s="5">
        <v>1365.1076292391481</v>
      </c>
      <c r="T886" s="5">
        <v>1362.2744168130316</v>
      </c>
      <c r="U886" s="5">
        <v>1360.3738819048326</v>
      </c>
      <c r="V886" s="5">
        <v>1358.8015352617185</v>
      </c>
      <c r="W886" s="5">
        <v>1356.7222775973796</v>
      </c>
      <c r="X886" s="5">
        <v>1355.2192758007034</v>
      </c>
      <c r="Y886" s="5">
        <v>1355.0382338846994</v>
      </c>
      <c r="Z886" s="5">
        <v>1356.2326600019878</v>
      </c>
      <c r="AA886" s="5">
        <v>1358.9816208344369</v>
      </c>
      <c r="AB886" s="5">
        <v>1362.5204664071309</v>
      </c>
      <c r="AC886" s="5">
        <v>1367.0226582315172</v>
      </c>
      <c r="AD886" s="5">
        <v>1372.1884301332043</v>
      </c>
      <c r="AE886" s="5">
        <v>1376.2486994813084</v>
      </c>
      <c r="AF886" s="5"/>
      <c r="AG886" s="6"/>
    </row>
    <row r="887" spans="1:33">
      <c r="A887" t="str">
        <f t="shared" si="14"/>
        <v>HIGHW06000011Deaths</v>
      </c>
      <c r="B887" t="str">
        <f>VLOOKUP(D887, Lookups!B:D,3,FALSE)</f>
        <v>W06000011</v>
      </c>
      <c r="C887" s="3" t="s">
        <v>174</v>
      </c>
      <c r="D887" s="3" t="s">
        <v>51</v>
      </c>
      <c r="E887" s="3" t="s">
        <v>35</v>
      </c>
      <c r="F887" s="4" t="s">
        <v>31</v>
      </c>
      <c r="G887" s="5">
        <v>2334.2634104870585</v>
      </c>
      <c r="H887" s="5">
        <v>2278.1508679253207</v>
      </c>
      <c r="I887" s="5">
        <v>2272.683626608748</v>
      </c>
      <c r="J887" s="5">
        <v>2268.9231127718745</v>
      </c>
      <c r="K887" s="5">
        <v>2264.1781031066048</v>
      </c>
      <c r="L887" s="5">
        <v>2262.2601250099306</v>
      </c>
      <c r="M887" s="5">
        <v>2259.7622082858488</v>
      </c>
      <c r="N887" s="5">
        <v>2254.4086650940885</v>
      </c>
      <c r="O887" s="5">
        <v>2254.3408499348011</v>
      </c>
      <c r="P887" s="5">
        <v>2252.9948717376678</v>
      </c>
      <c r="Q887" s="5">
        <v>2250.340206772652</v>
      </c>
      <c r="R887" s="5">
        <v>2251.4453133281081</v>
      </c>
      <c r="S887" s="5">
        <v>2256.4916158268416</v>
      </c>
      <c r="T887" s="5">
        <v>2257.9943978084116</v>
      </c>
      <c r="U887" s="5">
        <v>2259.5649774486992</v>
      </c>
      <c r="V887" s="5">
        <v>2265.3543024029582</v>
      </c>
      <c r="W887" s="5">
        <v>2271.8257395034543</v>
      </c>
      <c r="X887" s="5">
        <v>2277.9370815287052</v>
      </c>
      <c r="Y887" s="5">
        <v>2285.0861603906101</v>
      </c>
      <c r="Z887" s="5">
        <v>2295.6551249275881</v>
      </c>
      <c r="AA887" s="5">
        <v>2306.1227279251934</v>
      </c>
      <c r="AB887" s="5">
        <v>2313.1090635041592</v>
      </c>
      <c r="AC887" s="5">
        <v>2319.136009634658</v>
      </c>
      <c r="AD887" s="5">
        <v>2333.1491580915044</v>
      </c>
      <c r="AE887" s="5">
        <v>2338.2438274001815</v>
      </c>
      <c r="AF887" s="5"/>
      <c r="AG887" s="6"/>
    </row>
    <row r="888" spans="1:33">
      <c r="A888" t="str">
        <f t="shared" si="14"/>
        <v>HIGHW06000011Mig_InternalIN</v>
      </c>
      <c r="B888" t="str">
        <f>VLOOKUP(D888, Lookups!B:D,3,FALSE)</f>
        <v>W06000011</v>
      </c>
      <c r="C888" s="3" t="s">
        <v>174</v>
      </c>
      <c r="D888" s="3" t="s">
        <v>51</v>
      </c>
      <c r="E888" s="3" t="s">
        <v>36</v>
      </c>
      <c r="F888" s="4" t="s">
        <v>31</v>
      </c>
      <c r="G888" s="5">
        <v>9324.1845799999919</v>
      </c>
      <c r="H888" s="5">
        <v>9324.1845800000065</v>
      </c>
      <c r="I888" s="5">
        <v>9324.184580000001</v>
      </c>
      <c r="J888" s="5">
        <v>9324.1845799999937</v>
      </c>
      <c r="K888" s="5">
        <v>9324.1845799999955</v>
      </c>
      <c r="L888" s="5">
        <v>9324.1845800000101</v>
      </c>
      <c r="M888" s="5">
        <v>9324.1845799999992</v>
      </c>
      <c r="N888" s="5">
        <v>9324.1845799999955</v>
      </c>
      <c r="O888" s="5">
        <v>9324.1845800000028</v>
      </c>
      <c r="P888" s="5">
        <v>9324.1845800000119</v>
      </c>
      <c r="Q888" s="5">
        <v>9324.1845800000065</v>
      </c>
      <c r="R888" s="5">
        <v>9324.1845800000101</v>
      </c>
      <c r="S888" s="5">
        <v>9324.1845799999992</v>
      </c>
      <c r="T888" s="5">
        <v>9324.1845800000028</v>
      </c>
      <c r="U888" s="5">
        <v>9324.1845799999992</v>
      </c>
      <c r="V888" s="5">
        <v>9324.1845800000065</v>
      </c>
      <c r="W888" s="5">
        <v>9324.1845799999992</v>
      </c>
      <c r="X888" s="5">
        <v>9324.1845800000065</v>
      </c>
      <c r="Y888" s="5">
        <v>9324.1845800000065</v>
      </c>
      <c r="Z888" s="5">
        <v>9324.1845800000046</v>
      </c>
      <c r="AA888" s="5">
        <v>9324.1845800000028</v>
      </c>
      <c r="AB888" s="5">
        <v>9324.1845799999992</v>
      </c>
      <c r="AC888" s="5">
        <v>9324.1845799999955</v>
      </c>
      <c r="AD888" s="5">
        <v>9324.1845800000083</v>
      </c>
      <c r="AE888" s="5">
        <v>9324.1845800000028</v>
      </c>
      <c r="AF888" s="5"/>
      <c r="AG888" s="6"/>
    </row>
    <row r="889" spans="1:33">
      <c r="A889" t="str">
        <f t="shared" si="14"/>
        <v>HIGHW06000011Mig_InternalOut</v>
      </c>
      <c r="B889" t="str">
        <f>VLOOKUP(D889, Lookups!B:D,3,FALSE)</f>
        <v>W06000011</v>
      </c>
      <c r="C889" s="3" t="s">
        <v>174</v>
      </c>
      <c r="D889" s="3" t="s">
        <v>51</v>
      </c>
      <c r="E889" s="3" t="s">
        <v>37</v>
      </c>
      <c r="F889" s="4" t="s">
        <v>31</v>
      </c>
      <c r="G889" s="5">
        <v>9418.4267799999961</v>
      </c>
      <c r="H889" s="5">
        <v>9418.4267799999998</v>
      </c>
      <c r="I889" s="5">
        <v>9418.4267799999998</v>
      </c>
      <c r="J889" s="5">
        <v>9418.4267799999998</v>
      </c>
      <c r="K889" s="5">
        <v>9418.4267800000016</v>
      </c>
      <c r="L889" s="5">
        <v>9418.426779999998</v>
      </c>
      <c r="M889" s="5">
        <v>9418.4267800000052</v>
      </c>
      <c r="N889" s="5">
        <v>9418.4267800000125</v>
      </c>
      <c r="O889" s="5">
        <v>9418.4267799999998</v>
      </c>
      <c r="P889" s="5">
        <v>9418.4267800000089</v>
      </c>
      <c r="Q889" s="5">
        <v>9418.4267799999943</v>
      </c>
      <c r="R889" s="5">
        <v>9418.4267799999961</v>
      </c>
      <c r="S889" s="5">
        <v>9418.4267800000016</v>
      </c>
      <c r="T889" s="5">
        <v>9418.4267799999998</v>
      </c>
      <c r="U889" s="5">
        <v>9418.4267799999961</v>
      </c>
      <c r="V889" s="5">
        <v>9418.4267799999961</v>
      </c>
      <c r="W889" s="5">
        <v>9418.4267799999925</v>
      </c>
      <c r="X889" s="5">
        <v>9418.4267799999907</v>
      </c>
      <c r="Y889" s="5">
        <v>9418.426779999998</v>
      </c>
      <c r="Z889" s="5">
        <v>9418.4267799999961</v>
      </c>
      <c r="AA889" s="5">
        <v>9418.4267799999943</v>
      </c>
      <c r="AB889" s="5">
        <v>9418.4267800000034</v>
      </c>
      <c r="AC889" s="5">
        <v>9418.4267800000016</v>
      </c>
      <c r="AD889" s="5">
        <v>9418.4267800000071</v>
      </c>
      <c r="AE889" s="5">
        <v>9418.4267799999907</v>
      </c>
      <c r="AF889" s="5"/>
      <c r="AG889" s="6"/>
    </row>
    <row r="890" spans="1:33">
      <c r="A890" t="str">
        <f t="shared" si="14"/>
        <v>HIGHW06000011Mig_OverseasIn</v>
      </c>
      <c r="B890" t="str">
        <f>VLOOKUP(D890, Lookups!B:D,3,FALSE)</f>
        <v>W06000011</v>
      </c>
      <c r="C890" s="3" t="s">
        <v>174</v>
      </c>
      <c r="D890" s="3" t="s">
        <v>51</v>
      </c>
      <c r="E890" s="3" t="s">
        <v>38</v>
      </c>
      <c r="F890" s="4" t="s">
        <v>31</v>
      </c>
      <c r="G890" s="5">
        <v>1880.6000000000004</v>
      </c>
      <c r="H890" s="5">
        <v>1880.6000000000004</v>
      </c>
      <c r="I890" s="5">
        <v>1880.6000000000004</v>
      </c>
      <c r="J890" s="5">
        <v>1880.6000000000004</v>
      </c>
      <c r="K890" s="5">
        <v>1880.6000000000004</v>
      </c>
      <c r="L890" s="5">
        <v>1880.6000000000004</v>
      </c>
      <c r="M890" s="5">
        <v>1880.6000000000004</v>
      </c>
      <c r="N890" s="5">
        <v>1880.6000000000004</v>
      </c>
      <c r="O890" s="5">
        <v>1880.6000000000004</v>
      </c>
      <c r="P890" s="5">
        <v>1880.6000000000004</v>
      </c>
      <c r="Q890" s="5">
        <v>1880.6000000000004</v>
      </c>
      <c r="R890" s="5">
        <v>1880.6000000000004</v>
      </c>
      <c r="S890" s="5">
        <v>1880.6000000000004</v>
      </c>
      <c r="T890" s="5">
        <v>1880.6000000000004</v>
      </c>
      <c r="U890" s="5">
        <v>1880.6000000000004</v>
      </c>
      <c r="V890" s="5">
        <v>1880.6000000000004</v>
      </c>
      <c r="W890" s="5">
        <v>1880.6000000000004</v>
      </c>
      <c r="X890" s="5">
        <v>1880.6000000000004</v>
      </c>
      <c r="Y890" s="5">
        <v>1880.6000000000004</v>
      </c>
      <c r="Z890" s="5">
        <v>1880.6000000000004</v>
      </c>
      <c r="AA890" s="5">
        <v>1880.6000000000004</v>
      </c>
      <c r="AB890" s="5">
        <v>1880.6000000000004</v>
      </c>
      <c r="AC890" s="5">
        <v>1880.6000000000004</v>
      </c>
      <c r="AD890" s="5">
        <v>1880.6000000000004</v>
      </c>
      <c r="AE890" s="5">
        <v>1880.6000000000004</v>
      </c>
      <c r="AF890" s="5"/>
      <c r="AG890" s="6"/>
    </row>
    <row r="891" spans="1:33">
      <c r="A891" t="str">
        <f t="shared" si="14"/>
        <v>HIGHW06000011Mig_OverseasOut</v>
      </c>
      <c r="B891" t="str">
        <f>VLOOKUP(D891, Lookups!B:D,3,FALSE)</f>
        <v>W06000011</v>
      </c>
      <c r="C891" s="3" t="s">
        <v>174</v>
      </c>
      <c r="D891" s="3" t="s">
        <v>51</v>
      </c>
      <c r="E891" s="3" t="s">
        <v>39</v>
      </c>
      <c r="F891" s="4" t="s">
        <v>31</v>
      </c>
      <c r="G891" s="5">
        <v>1064.2000000000003</v>
      </c>
      <c r="H891" s="5">
        <v>1064.1999999999991</v>
      </c>
      <c r="I891" s="5">
        <v>1064.2</v>
      </c>
      <c r="J891" s="5">
        <v>1064.2</v>
      </c>
      <c r="K891" s="5">
        <v>1064.2</v>
      </c>
      <c r="L891" s="5">
        <v>1064.1999999999998</v>
      </c>
      <c r="M891" s="5">
        <v>1064.2000000000003</v>
      </c>
      <c r="N891" s="5">
        <v>1064.2000000000007</v>
      </c>
      <c r="O891" s="5">
        <v>1064.1999999999998</v>
      </c>
      <c r="P891" s="5">
        <v>1064.1999999999996</v>
      </c>
      <c r="Q891" s="5">
        <v>1064.1999999999998</v>
      </c>
      <c r="R891" s="5">
        <v>1064.2</v>
      </c>
      <c r="S891" s="5">
        <v>1064.2</v>
      </c>
      <c r="T891" s="5">
        <v>1064.1999999999996</v>
      </c>
      <c r="U891" s="5">
        <v>1064.2000000000007</v>
      </c>
      <c r="V891" s="5">
        <v>1064.1999999999989</v>
      </c>
      <c r="W891" s="5">
        <v>1064.200000000001</v>
      </c>
      <c r="X891" s="5">
        <v>1064.2</v>
      </c>
      <c r="Y891" s="5">
        <v>1064.1999999999994</v>
      </c>
      <c r="Z891" s="5">
        <v>1064.2000000000003</v>
      </c>
      <c r="AA891" s="5">
        <v>1064.1999999999998</v>
      </c>
      <c r="AB891" s="5">
        <v>1064.1999999999994</v>
      </c>
      <c r="AC891" s="5">
        <v>1064.1999999999996</v>
      </c>
      <c r="AD891" s="5">
        <v>1064.200000000001</v>
      </c>
      <c r="AE891" s="5">
        <v>1064.2000000000003</v>
      </c>
      <c r="AF891" s="5"/>
      <c r="AG891" s="6"/>
    </row>
    <row r="892" spans="1:33">
      <c r="A892" t="str">
        <f t="shared" si="14"/>
        <v>HIGHW06000011Constraint</v>
      </c>
      <c r="B892" t="str">
        <f>VLOOKUP(D892, Lookups!B:D,3,FALSE)</f>
        <v>W06000011</v>
      </c>
      <c r="C892" s="3" t="s">
        <v>174</v>
      </c>
      <c r="D892" s="3" t="s">
        <v>51</v>
      </c>
      <c r="E892" s="3" t="s">
        <v>40</v>
      </c>
      <c r="F892" s="4" t="s">
        <v>31</v>
      </c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6"/>
    </row>
    <row r="893" spans="1:33">
      <c r="A893" t="str">
        <f t="shared" si="14"/>
        <v>HIGHW06000012StartPop</v>
      </c>
      <c r="B893" t="str">
        <f>VLOOKUP(D893, Lookups!B:D,3,FALSE)</f>
        <v>W06000012</v>
      </c>
      <c r="C893" s="3" t="s">
        <v>174</v>
      </c>
      <c r="D893" s="3" t="s">
        <v>52</v>
      </c>
      <c r="E893" s="3" t="s">
        <v>30</v>
      </c>
      <c r="F893" s="4" t="s">
        <v>31</v>
      </c>
      <c r="G893" s="5">
        <v>140490</v>
      </c>
      <c r="H893" s="5">
        <v>140679.37983761347</v>
      </c>
      <c r="I893" s="5">
        <v>140929.17258634671</v>
      </c>
      <c r="J893" s="5">
        <v>141190.66440671365</v>
      </c>
      <c r="K893" s="5">
        <v>141459.6866048387</v>
      </c>
      <c r="L893" s="5">
        <v>141737.64984511648</v>
      </c>
      <c r="M893" s="5">
        <v>142025.54063052716</v>
      </c>
      <c r="N893" s="5">
        <v>142324.60242256077</v>
      </c>
      <c r="O893" s="5">
        <v>142633.17920498562</v>
      </c>
      <c r="P893" s="5">
        <v>142946.71041370029</v>
      </c>
      <c r="Q893" s="5">
        <v>143267.62014079999</v>
      </c>
      <c r="R893" s="5">
        <v>143596.66729124126</v>
      </c>
      <c r="S893" s="5">
        <v>143925.23957999994</v>
      </c>
      <c r="T893" s="5">
        <v>144242.93081475436</v>
      </c>
      <c r="U893" s="5">
        <v>144545.60743867292</v>
      </c>
      <c r="V893" s="5">
        <v>144834.43051322154</v>
      </c>
      <c r="W893" s="5">
        <v>145110.02659902291</v>
      </c>
      <c r="X893" s="5">
        <v>145373.86844488158</v>
      </c>
      <c r="Y893" s="5">
        <v>145627.57595794342</v>
      </c>
      <c r="Z893" s="5">
        <v>145869.60081636312</v>
      </c>
      <c r="AA893" s="5">
        <v>146102.65791202933</v>
      </c>
      <c r="AB893" s="5">
        <v>146332.34898624913</v>
      </c>
      <c r="AC893" s="5">
        <v>146559.23357188344</v>
      </c>
      <c r="AD893" s="5">
        <v>146784.36494577138</v>
      </c>
      <c r="AE893" s="5">
        <v>147008.43583659109</v>
      </c>
      <c r="AF893" s="5">
        <v>147234.11743724145</v>
      </c>
      <c r="AG893" s="6"/>
    </row>
    <row r="894" spans="1:33">
      <c r="A894" t="str">
        <f t="shared" si="14"/>
        <v>HIGHW06000012Births</v>
      </c>
      <c r="B894" t="str">
        <f>VLOOKUP(D894, Lookups!B:D,3,FALSE)</f>
        <v>W06000012</v>
      </c>
      <c r="C894" s="3" t="s">
        <v>174</v>
      </c>
      <c r="D894" s="3" t="s">
        <v>52</v>
      </c>
      <c r="E894" s="3" t="s">
        <v>34</v>
      </c>
      <c r="F894" s="4" t="s">
        <v>32</v>
      </c>
      <c r="G894" s="5">
        <v>766.83047902998544</v>
      </c>
      <c r="H894" s="5">
        <v>778.69209646801482</v>
      </c>
      <c r="I894" s="5">
        <v>780.45244504786626</v>
      </c>
      <c r="J894" s="5">
        <v>782.79577106316879</v>
      </c>
      <c r="K894" s="5">
        <v>785.30446800692675</v>
      </c>
      <c r="L894" s="5">
        <v>788.17782681124822</v>
      </c>
      <c r="M894" s="5">
        <v>792.29633508455709</v>
      </c>
      <c r="N894" s="5">
        <v>795.52434015325321</v>
      </c>
      <c r="O894" s="5">
        <v>797.76524423578053</v>
      </c>
      <c r="P894" s="5">
        <v>801.01708836639682</v>
      </c>
      <c r="Q894" s="5">
        <v>805.48228229930623</v>
      </c>
      <c r="R894" s="5">
        <v>806.93712835635301</v>
      </c>
      <c r="S894" s="5">
        <v>803.55138436895686</v>
      </c>
      <c r="T894" s="5">
        <v>798.67175688623979</v>
      </c>
      <c r="U894" s="5">
        <v>794.30148356628195</v>
      </c>
      <c r="V894" s="5">
        <v>790.32655244262128</v>
      </c>
      <c r="W894" s="5">
        <v>786.88744311074879</v>
      </c>
      <c r="X894" s="5">
        <v>784.39721867492426</v>
      </c>
      <c r="Y894" s="5">
        <v>782.84968690899336</v>
      </c>
      <c r="Z894" s="5">
        <v>782.25961505243674</v>
      </c>
      <c r="AA894" s="5">
        <v>782.90809074540243</v>
      </c>
      <c r="AB894" s="5">
        <v>784.54675508403807</v>
      </c>
      <c r="AC894" s="5">
        <v>787.08751194710226</v>
      </c>
      <c r="AD894" s="5">
        <v>790.24477353147188</v>
      </c>
      <c r="AE894" s="5">
        <v>792.90873307766992</v>
      </c>
      <c r="AF894" s="5"/>
      <c r="AG894" s="6"/>
    </row>
    <row r="895" spans="1:33">
      <c r="A895" t="str">
        <f t="shared" si="14"/>
        <v>HIGHW06000012Births</v>
      </c>
      <c r="B895" t="str">
        <f>VLOOKUP(D895, Lookups!B:D,3,FALSE)</f>
        <v>W06000012</v>
      </c>
      <c r="C895" s="3" t="s">
        <v>174</v>
      </c>
      <c r="D895" s="3" t="s">
        <v>52</v>
      </c>
      <c r="E895" s="3" t="s">
        <v>34</v>
      </c>
      <c r="F895" s="4" t="s">
        <v>33</v>
      </c>
      <c r="G895" s="5">
        <v>730.31477592829503</v>
      </c>
      <c r="H895" s="5">
        <v>741.61155496655078</v>
      </c>
      <c r="I895" s="5">
        <v>743.28807750159172</v>
      </c>
      <c r="J895" s="5">
        <v>745.51981666766835</v>
      </c>
      <c r="K895" s="5">
        <v>747.90905196341487</v>
      </c>
      <c r="L895" s="5">
        <v>750.64558428538794</v>
      </c>
      <c r="M895" s="5">
        <v>754.5679732996914</v>
      </c>
      <c r="N895" s="5">
        <v>757.64226398441019</v>
      </c>
      <c r="O895" s="5">
        <v>759.77645844806511</v>
      </c>
      <c r="P895" s="5">
        <v>762.87345300233619</v>
      </c>
      <c r="Q895" s="5">
        <v>767.12601885067613</v>
      </c>
      <c r="R895" s="5">
        <v>768.5115865885499</v>
      </c>
      <c r="S895" s="5">
        <v>765.28706835521939</v>
      </c>
      <c r="T895" s="5">
        <v>760.63980386964226</v>
      </c>
      <c r="U895" s="5">
        <v>756.47763860927375</v>
      </c>
      <c r="V895" s="5">
        <v>752.69198974385722</v>
      </c>
      <c r="W895" s="5">
        <v>749.41664737056453</v>
      </c>
      <c r="X895" s="5">
        <v>747.04500494033539</v>
      </c>
      <c r="Y895" s="5">
        <v>745.57116509465345</v>
      </c>
      <c r="Z895" s="5">
        <v>745.00919187177385</v>
      </c>
      <c r="AA895" s="5">
        <v>745.62678779858447</v>
      </c>
      <c r="AB895" s="5">
        <v>747.18742057469194</v>
      </c>
      <c r="AC895" s="5">
        <v>749.60718912834193</v>
      </c>
      <c r="AD895" s="5">
        <v>752.61410506294681</v>
      </c>
      <c r="AE895" s="5">
        <v>755.15120951075721</v>
      </c>
      <c r="AF895" s="5"/>
      <c r="AG895" s="6"/>
    </row>
    <row r="896" spans="1:33">
      <c r="A896" t="str">
        <f t="shared" si="14"/>
        <v>HIGHW06000012Deaths</v>
      </c>
      <c r="B896" t="str">
        <f>VLOOKUP(D896, Lookups!B:D,3,FALSE)</f>
        <v>W06000012</v>
      </c>
      <c r="C896" s="3" t="s">
        <v>174</v>
      </c>
      <c r="D896" s="3" t="s">
        <v>52</v>
      </c>
      <c r="E896" s="3" t="s">
        <v>35</v>
      </c>
      <c r="F896" s="4" t="s">
        <v>31</v>
      </c>
      <c r="G896" s="5">
        <v>1500.9969973447585</v>
      </c>
      <c r="H896" s="5">
        <v>1463.7424827014474</v>
      </c>
      <c r="I896" s="5">
        <v>1455.4802821823962</v>
      </c>
      <c r="J896" s="5">
        <v>1452.5249696058331</v>
      </c>
      <c r="K896" s="5">
        <v>1448.4818596925445</v>
      </c>
      <c r="L896" s="5">
        <v>1444.1642056860439</v>
      </c>
      <c r="M896" s="5">
        <v>1441.0340963506508</v>
      </c>
      <c r="N896" s="5">
        <v>1437.8214017126925</v>
      </c>
      <c r="O896" s="5">
        <v>1437.2420739691161</v>
      </c>
      <c r="P896" s="5">
        <v>1436.2123942691351</v>
      </c>
      <c r="Q896" s="5">
        <v>1436.7927307086188</v>
      </c>
      <c r="R896" s="5">
        <v>1440.1080061863081</v>
      </c>
      <c r="S896" s="5">
        <v>1444.3787979697474</v>
      </c>
      <c r="T896" s="5">
        <v>1449.8665168373502</v>
      </c>
      <c r="U896" s="5">
        <v>1455.1876276269836</v>
      </c>
      <c r="V896" s="5">
        <v>1460.6540363851343</v>
      </c>
      <c r="W896" s="5">
        <v>1465.6938246225727</v>
      </c>
      <c r="X896" s="5">
        <v>1470.9662905534074</v>
      </c>
      <c r="Y896" s="5">
        <v>1479.6275735838854</v>
      </c>
      <c r="Z896" s="5">
        <v>1487.4432912581501</v>
      </c>
      <c r="AA896" s="5">
        <v>1492.0753843241343</v>
      </c>
      <c r="AB896" s="5">
        <v>1498.0811700244017</v>
      </c>
      <c r="AC896" s="5">
        <v>1504.7949071875032</v>
      </c>
      <c r="AD896" s="5">
        <v>1512.0195677746947</v>
      </c>
      <c r="AE896" s="5">
        <v>1515.6099219379237</v>
      </c>
      <c r="AF896" s="5"/>
      <c r="AG896" s="6"/>
    </row>
    <row r="897" spans="1:33">
      <c r="A897" t="str">
        <f t="shared" si="14"/>
        <v>HIGHW06000012Mig_InternalIN</v>
      </c>
      <c r="B897" t="str">
        <f>VLOOKUP(D897, Lookups!B:D,3,FALSE)</f>
        <v>W06000012</v>
      </c>
      <c r="C897" s="3" t="s">
        <v>174</v>
      </c>
      <c r="D897" s="3" t="s">
        <v>52</v>
      </c>
      <c r="E897" s="3" t="s">
        <v>36</v>
      </c>
      <c r="F897" s="4" t="s">
        <v>31</v>
      </c>
      <c r="G897" s="5">
        <v>4035.6104399999999</v>
      </c>
      <c r="H897" s="5">
        <v>4035.6104399999986</v>
      </c>
      <c r="I897" s="5">
        <v>4035.6104399999981</v>
      </c>
      <c r="J897" s="5">
        <v>4035.6104400000027</v>
      </c>
      <c r="K897" s="5">
        <v>4035.6104400000008</v>
      </c>
      <c r="L897" s="5">
        <v>4035.6104400000013</v>
      </c>
      <c r="M897" s="5">
        <v>4035.6104400000004</v>
      </c>
      <c r="N897" s="5">
        <v>4035.6104400000013</v>
      </c>
      <c r="O897" s="5">
        <v>4035.6104399999999</v>
      </c>
      <c r="P897" s="5">
        <v>4035.6104400000017</v>
      </c>
      <c r="Q897" s="5">
        <v>4035.6104400000004</v>
      </c>
      <c r="R897" s="5">
        <v>4035.6104400000004</v>
      </c>
      <c r="S897" s="5">
        <v>4035.6104400000004</v>
      </c>
      <c r="T897" s="5">
        <v>4035.6104399999995</v>
      </c>
      <c r="U897" s="5">
        <v>4035.6104399999986</v>
      </c>
      <c r="V897" s="5">
        <v>4035.6104399999995</v>
      </c>
      <c r="W897" s="5">
        <v>4035.6104400000004</v>
      </c>
      <c r="X897" s="5">
        <v>4035.6104399999999</v>
      </c>
      <c r="Y897" s="5">
        <v>4035.6104399999986</v>
      </c>
      <c r="Z897" s="5">
        <v>4035.6104400000017</v>
      </c>
      <c r="AA897" s="5">
        <v>4035.6104400000004</v>
      </c>
      <c r="AB897" s="5">
        <v>4035.6104399999999</v>
      </c>
      <c r="AC897" s="5">
        <v>4035.6104399999981</v>
      </c>
      <c r="AD897" s="5">
        <v>4035.6104400000017</v>
      </c>
      <c r="AE897" s="5">
        <v>4035.6104399999986</v>
      </c>
      <c r="AF897" s="5"/>
      <c r="AG897" s="6"/>
    </row>
    <row r="898" spans="1:33">
      <c r="A898" t="str">
        <f t="shared" si="14"/>
        <v>HIGHW06000012Mig_InternalOut</v>
      </c>
      <c r="B898" t="str">
        <f>VLOOKUP(D898, Lookups!B:D,3,FALSE)</f>
        <v>W06000012</v>
      </c>
      <c r="C898" s="3" t="s">
        <v>174</v>
      </c>
      <c r="D898" s="3" t="s">
        <v>52</v>
      </c>
      <c r="E898" s="3" t="s">
        <v>37</v>
      </c>
      <c r="F898" s="4" t="s">
        <v>31</v>
      </c>
      <c r="G898" s="5">
        <v>3874.3788599999984</v>
      </c>
      <c r="H898" s="5">
        <v>3874.3788599999993</v>
      </c>
      <c r="I898" s="5">
        <v>3874.3788599999989</v>
      </c>
      <c r="J898" s="5">
        <v>3874.3788599999998</v>
      </c>
      <c r="K898" s="5">
        <v>3874.3788600000021</v>
      </c>
      <c r="L898" s="5">
        <v>3874.3788599999984</v>
      </c>
      <c r="M898" s="5">
        <v>3874.3788599999998</v>
      </c>
      <c r="N898" s="5">
        <v>3874.3788599999975</v>
      </c>
      <c r="O898" s="5">
        <v>3874.3788600000003</v>
      </c>
      <c r="P898" s="5">
        <v>3874.3788600000021</v>
      </c>
      <c r="Q898" s="5">
        <v>3874.3788600000003</v>
      </c>
      <c r="R898" s="5">
        <v>3874.3788600000025</v>
      </c>
      <c r="S898" s="5">
        <v>3874.3788599999975</v>
      </c>
      <c r="T898" s="5">
        <v>3874.3788599999998</v>
      </c>
      <c r="U898" s="5">
        <v>3874.3788600000007</v>
      </c>
      <c r="V898" s="5">
        <v>3874.3788599999998</v>
      </c>
      <c r="W898" s="5">
        <v>3874.3788599999984</v>
      </c>
      <c r="X898" s="5">
        <v>3874.3788600000012</v>
      </c>
      <c r="Y898" s="5">
        <v>3874.3788599999993</v>
      </c>
      <c r="Z898" s="5">
        <v>3874.3788600000016</v>
      </c>
      <c r="AA898" s="5">
        <v>3874.378859999998</v>
      </c>
      <c r="AB898" s="5">
        <v>3874.3788599999966</v>
      </c>
      <c r="AC898" s="5">
        <v>3874.3788599999998</v>
      </c>
      <c r="AD898" s="5">
        <v>3874.378859999998</v>
      </c>
      <c r="AE898" s="5">
        <v>3874.3788599999993</v>
      </c>
      <c r="AF898" s="5"/>
      <c r="AG898" s="6"/>
    </row>
    <row r="899" spans="1:33">
      <c r="A899" t="str">
        <f t="shared" si="14"/>
        <v>HIGHW06000012Mig_OverseasIn</v>
      </c>
      <c r="B899" t="str">
        <f>VLOOKUP(D899, Lookups!B:D,3,FALSE)</f>
        <v>W06000012</v>
      </c>
      <c r="C899" s="3" t="s">
        <v>174</v>
      </c>
      <c r="D899" s="3" t="s">
        <v>52</v>
      </c>
      <c r="E899" s="3" t="s">
        <v>38</v>
      </c>
      <c r="F899" s="4" t="s">
        <v>31</v>
      </c>
      <c r="G899" s="5">
        <v>159.19999999999999</v>
      </c>
      <c r="H899" s="5">
        <v>159.19999999999999</v>
      </c>
      <c r="I899" s="5">
        <v>159.19999999999999</v>
      </c>
      <c r="J899" s="5">
        <v>159.19999999999999</v>
      </c>
      <c r="K899" s="5">
        <v>159.19999999999999</v>
      </c>
      <c r="L899" s="5">
        <v>159.19999999999999</v>
      </c>
      <c r="M899" s="5">
        <v>159.19999999999999</v>
      </c>
      <c r="N899" s="5">
        <v>159.19999999999999</v>
      </c>
      <c r="O899" s="5">
        <v>159.19999999999999</v>
      </c>
      <c r="P899" s="5">
        <v>159.19999999999999</v>
      </c>
      <c r="Q899" s="5">
        <v>159.19999999999999</v>
      </c>
      <c r="R899" s="5">
        <v>159.19999999999999</v>
      </c>
      <c r="S899" s="5">
        <v>159.19999999999999</v>
      </c>
      <c r="T899" s="5">
        <v>159.19999999999999</v>
      </c>
      <c r="U899" s="5">
        <v>159.19999999999999</v>
      </c>
      <c r="V899" s="5">
        <v>159.19999999999999</v>
      </c>
      <c r="W899" s="5">
        <v>159.19999999999999</v>
      </c>
      <c r="X899" s="5">
        <v>159.19999999999999</v>
      </c>
      <c r="Y899" s="5">
        <v>159.19999999999999</v>
      </c>
      <c r="Z899" s="5">
        <v>159.19999999999999</v>
      </c>
      <c r="AA899" s="5">
        <v>159.19999999999999</v>
      </c>
      <c r="AB899" s="5">
        <v>159.19999999999999</v>
      </c>
      <c r="AC899" s="5">
        <v>159.19999999999999</v>
      </c>
      <c r="AD899" s="5">
        <v>159.19999999999999</v>
      </c>
      <c r="AE899" s="5">
        <v>159.19999999999999</v>
      </c>
      <c r="AF899" s="5"/>
      <c r="AG899" s="6"/>
    </row>
    <row r="900" spans="1:33">
      <c r="A900" t="str">
        <f t="shared" si="14"/>
        <v>HIGHW06000012Mig_OverseasOut</v>
      </c>
      <c r="B900" t="str">
        <f>VLOOKUP(D900, Lookups!B:D,3,FALSE)</f>
        <v>W06000012</v>
      </c>
      <c r="C900" s="3" t="s">
        <v>174</v>
      </c>
      <c r="D900" s="3" t="s">
        <v>52</v>
      </c>
      <c r="E900" s="3" t="s">
        <v>39</v>
      </c>
      <c r="F900" s="4" t="s">
        <v>31</v>
      </c>
      <c r="G900" s="5">
        <v>127.20000000000003</v>
      </c>
      <c r="H900" s="5">
        <v>127.20000000000003</v>
      </c>
      <c r="I900" s="5">
        <v>127.19999999999999</v>
      </c>
      <c r="J900" s="5">
        <v>127.20000000000003</v>
      </c>
      <c r="K900" s="5">
        <v>127.19999999999999</v>
      </c>
      <c r="L900" s="5">
        <v>127.2</v>
      </c>
      <c r="M900" s="5">
        <v>127.20000000000005</v>
      </c>
      <c r="N900" s="5">
        <v>127.2</v>
      </c>
      <c r="O900" s="5">
        <v>127.20000000000002</v>
      </c>
      <c r="P900" s="5">
        <v>127.19999999999999</v>
      </c>
      <c r="Q900" s="5">
        <v>127.19999999999996</v>
      </c>
      <c r="R900" s="5">
        <v>127.19999999999999</v>
      </c>
      <c r="S900" s="5">
        <v>127.19999999999995</v>
      </c>
      <c r="T900" s="5">
        <v>127.20000000000005</v>
      </c>
      <c r="U900" s="5">
        <v>127.20000000000003</v>
      </c>
      <c r="V900" s="5">
        <v>127.19999999999997</v>
      </c>
      <c r="W900" s="5">
        <v>127.2</v>
      </c>
      <c r="X900" s="5">
        <v>127.19999999999993</v>
      </c>
      <c r="Y900" s="5">
        <v>127.19999999999995</v>
      </c>
      <c r="Z900" s="5">
        <v>127.2</v>
      </c>
      <c r="AA900" s="5">
        <v>127.20000000000002</v>
      </c>
      <c r="AB900" s="5">
        <v>127.19999999999995</v>
      </c>
      <c r="AC900" s="5">
        <v>127.20000000000006</v>
      </c>
      <c r="AD900" s="5">
        <v>127.19999999999999</v>
      </c>
      <c r="AE900" s="5">
        <v>127.19999999999999</v>
      </c>
      <c r="AF900" s="5"/>
      <c r="AG900" s="6"/>
    </row>
    <row r="901" spans="1:33">
      <c r="A901" t="str">
        <f t="shared" si="14"/>
        <v>HIGHW06000012Constraint</v>
      </c>
      <c r="B901" t="str">
        <f>VLOOKUP(D901, Lookups!B:D,3,FALSE)</f>
        <v>W06000012</v>
      </c>
      <c r="C901" s="3" t="s">
        <v>174</v>
      </c>
      <c r="D901" s="3" t="s">
        <v>52</v>
      </c>
      <c r="E901" s="3" t="s">
        <v>40</v>
      </c>
      <c r="F901" s="4" t="s">
        <v>31</v>
      </c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6"/>
    </row>
    <row r="902" spans="1:33">
      <c r="A902" t="str">
        <f t="shared" si="14"/>
        <v>HIGHW06000013StartPop</v>
      </c>
      <c r="B902" t="str">
        <f>VLOOKUP(D902, Lookups!B:D,3,FALSE)</f>
        <v>W06000013</v>
      </c>
      <c r="C902" s="3" t="s">
        <v>174</v>
      </c>
      <c r="D902" s="3" t="s">
        <v>53</v>
      </c>
      <c r="E902" s="3" t="s">
        <v>30</v>
      </c>
      <c r="F902" s="4" t="s">
        <v>31</v>
      </c>
      <c r="G902" s="5">
        <v>141214</v>
      </c>
      <c r="H902" s="5">
        <v>141622.42249319822</v>
      </c>
      <c r="I902" s="5">
        <v>142087.88555463479</v>
      </c>
      <c r="J902" s="5">
        <v>142557.57490051378</v>
      </c>
      <c r="K902" s="5">
        <v>143037.51805414728</v>
      </c>
      <c r="L902" s="5">
        <v>143525.30747043481</v>
      </c>
      <c r="M902" s="5">
        <v>144022.72292058397</v>
      </c>
      <c r="N902" s="5">
        <v>144530.89066030303</v>
      </c>
      <c r="O902" s="5">
        <v>145043.67004097169</v>
      </c>
      <c r="P902" s="5">
        <v>145561.13643129502</v>
      </c>
      <c r="Q902" s="5">
        <v>146082.35296651148</v>
      </c>
      <c r="R902" s="5">
        <v>146605.64057765884</v>
      </c>
      <c r="S902" s="5">
        <v>147126.58774250711</v>
      </c>
      <c r="T902" s="5">
        <v>147633.77876731372</v>
      </c>
      <c r="U902" s="5">
        <v>148124.32531340493</v>
      </c>
      <c r="V902" s="5">
        <v>148599.38044151588</v>
      </c>
      <c r="W902" s="5">
        <v>149063.15261218551</v>
      </c>
      <c r="X902" s="5">
        <v>149517.12358803858</v>
      </c>
      <c r="Y902" s="5">
        <v>149962.42281125</v>
      </c>
      <c r="Z902" s="5">
        <v>150399.12922212313</v>
      </c>
      <c r="AA902" s="5">
        <v>150827.80296926555</v>
      </c>
      <c r="AB902" s="5">
        <v>151248.06750077772</v>
      </c>
      <c r="AC902" s="5">
        <v>151668.14431450111</v>
      </c>
      <c r="AD902" s="5">
        <v>152087.97040355712</v>
      </c>
      <c r="AE902" s="5">
        <v>152507.04395829185</v>
      </c>
      <c r="AF902" s="5">
        <v>152928.68725229526</v>
      </c>
      <c r="AG902" s="6"/>
    </row>
    <row r="903" spans="1:33">
      <c r="A903" t="str">
        <f t="shared" si="14"/>
        <v>HIGHW06000013Births</v>
      </c>
      <c r="B903" t="str">
        <f>VLOOKUP(D903, Lookups!B:D,3,FALSE)</f>
        <v>W06000013</v>
      </c>
      <c r="C903" s="3" t="s">
        <v>174</v>
      </c>
      <c r="D903" s="3" t="s">
        <v>53</v>
      </c>
      <c r="E903" s="3" t="s">
        <v>34</v>
      </c>
      <c r="F903" s="4" t="s">
        <v>32</v>
      </c>
      <c r="G903" s="5">
        <v>781.13959762187778</v>
      </c>
      <c r="H903" s="5">
        <v>793.29657662695854</v>
      </c>
      <c r="I903" s="5">
        <v>796.02793287514703</v>
      </c>
      <c r="J903" s="5">
        <v>800.79228426665759</v>
      </c>
      <c r="K903" s="5">
        <v>805.64004016756917</v>
      </c>
      <c r="L903" s="5">
        <v>811.1972509801642</v>
      </c>
      <c r="M903" s="5">
        <v>818.41861436836621</v>
      </c>
      <c r="N903" s="5">
        <v>824.17023321310376</v>
      </c>
      <c r="O903" s="5">
        <v>828.6160002045965</v>
      </c>
      <c r="P903" s="5">
        <v>833.49352620615946</v>
      </c>
      <c r="Q903" s="5">
        <v>838.3794911489473</v>
      </c>
      <c r="R903" s="5">
        <v>840.37714740170509</v>
      </c>
      <c r="S903" s="5">
        <v>838.31338641409764</v>
      </c>
      <c r="T903" s="5">
        <v>834.59956472053727</v>
      </c>
      <c r="U903" s="5">
        <v>831.87405935930883</v>
      </c>
      <c r="V903" s="5">
        <v>830.27652310122403</v>
      </c>
      <c r="W903" s="5">
        <v>829.42790133878464</v>
      </c>
      <c r="X903" s="5">
        <v>829.88122148787147</v>
      </c>
      <c r="Y903" s="5">
        <v>831.16320357066024</v>
      </c>
      <c r="Z903" s="5">
        <v>832.52860058039914</v>
      </c>
      <c r="AA903" s="5">
        <v>834.28796616937905</v>
      </c>
      <c r="AB903" s="5">
        <v>837.1303359109645</v>
      </c>
      <c r="AC903" s="5">
        <v>841.28517200338706</v>
      </c>
      <c r="AD903" s="5">
        <v>846.07678994325647</v>
      </c>
      <c r="AE903" s="5">
        <v>850.35075622842783</v>
      </c>
      <c r="AF903" s="5"/>
      <c r="AG903" s="6"/>
    </row>
    <row r="904" spans="1:33">
      <c r="A904" t="str">
        <f t="shared" si="14"/>
        <v>HIGHW06000013Births</v>
      </c>
      <c r="B904" t="str">
        <f>VLOOKUP(D904, Lookups!B:D,3,FALSE)</f>
        <v>W06000013</v>
      </c>
      <c r="C904" s="3" t="s">
        <v>174</v>
      </c>
      <c r="D904" s="3" t="s">
        <v>53</v>
      </c>
      <c r="E904" s="3" t="s">
        <v>34</v>
      </c>
      <c r="F904" s="4" t="s">
        <v>33</v>
      </c>
      <c r="G904" s="5">
        <v>743.94250855492237</v>
      </c>
      <c r="H904" s="5">
        <v>755.52058433679736</v>
      </c>
      <c r="I904" s="5">
        <v>758.1218761228248</v>
      </c>
      <c r="J904" s="5">
        <v>762.65935384976137</v>
      </c>
      <c r="K904" s="5">
        <v>767.27626444649161</v>
      </c>
      <c r="L904" s="5">
        <v>772.56884641913393</v>
      </c>
      <c r="M904" s="5">
        <v>779.44633568041468</v>
      </c>
      <c r="N904" s="5">
        <v>784.92406816847756</v>
      </c>
      <c r="O904" s="5">
        <v>789.15813216698803</v>
      </c>
      <c r="P904" s="5">
        <v>793.8033952418491</v>
      </c>
      <c r="Q904" s="5">
        <v>798.45669540396477</v>
      </c>
      <c r="R904" s="5">
        <v>800.35922525705564</v>
      </c>
      <c r="S904" s="5">
        <v>798.39373851070127</v>
      </c>
      <c r="T904" s="5">
        <v>794.85676530457476</v>
      </c>
      <c r="U904" s="5">
        <v>792.26104579210221</v>
      </c>
      <c r="V904" s="5">
        <v>790.73958261834264</v>
      </c>
      <c r="W904" s="5">
        <v>789.93137137839835</v>
      </c>
      <c r="X904" s="5">
        <v>790.3631048738157</v>
      </c>
      <c r="Y904" s="5">
        <v>791.58404024758988</v>
      </c>
      <c r="Z904" s="5">
        <v>792.88441841263375</v>
      </c>
      <c r="AA904" s="5">
        <v>794.56000476584848</v>
      </c>
      <c r="AB904" s="5">
        <v>797.2670236933659</v>
      </c>
      <c r="AC904" s="5">
        <v>801.22401063224527</v>
      </c>
      <c r="AD904" s="5">
        <v>805.7874565016848</v>
      </c>
      <c r="AE904" s="5">
        <v>809.85790077227307</v>
      </c>
      <c r="AF904" s="5"/>
      <c r="AG904" s="6"/>
    </row>
    <row r="905" spans="1:33">
      <c r="A905" t="str">
        <f t="shared" si="14"/>
        <v>HIGHW06000013Deaths</v>
      </c>
      <c r="B905" t="str">
        <f>VLOOKUP(D905, Lookups!B:D,3,FALSE)</f>
        <v>W06000013</v>
      </c>
      <c r="C905" s="3" t="s">
        <v>174</v>
      </c>
      <c r="D905" s="3" t="s">
        <v>53</v>
      </c>
      <c r="E905" s="3" t="s">
        <v>35</v>
      </c>
      <c r="F905" s="4" t="s">
        <v>31</v>
      </c>
      <c r="G905" s="5">
        <v>1480.1338529785762</v>
      </c>
      <c r="H905" s="5">
        <v>1446.8283395271485</v>
      </c>
      <c r="I905" s="5">
        <v>1447.9347031189391</v>
      </c>
      <c r="J905" s="5">
        <v>1446.9827244830742</v>
      </c>
      <c r="K905" s="5">
        <v>1448.6011283264727</v>
      </c>
      <c r="L905" s="5">
        <v>1449.8248872499853</v>
      </c>
      <c r="M905" s="5">
        <v>1453.1714503298556</v>
      </c>
      <c r="N905" s="5">
        <v>1459.7891607128886</v>
      </c>
      <c r="O905" s="5">
        <v>1463.7819820483721</v>
      </c>
      <c r="P905" s="5">
        <v>1469.554626231414</v>
      </c>
      <c r="Q905" s="5">
        <v>1477.0228154056558</v>
      </c>
      <c r="R905" s="5">
        <v>1483.2634478104155</v>
      </c>
      <c r="S905" s="5">
        <v>1492.9903401183383</v>
      </c>
      <c r="T905" s="5">
        <v>1502.3840239337724</v>
      </c>
      <c r="U905" s="5">
        <v>1512.5542170404351</v>
      </c>
      <c r="V905" s="5">
        <v>1520.7181750498758</v>
      </c>
      <c r="W905" s="5">
        <v>1528.8625368642379</v>
      </c>
      <c r="X905" s="5">
        <v>1538.4193431502765</v>
      </c>
      <c r="Y905" s="5">
        <v>1549.5150729451129</v>
      </c>
      <c r="Z905" s="5">
        <v>1560.2135118505471</v>
      </c>
      <c r="AA905" s="5">
        <v>1572.0576794229892</v>
      </c>
      <c r="AB905" s="5">
        <v>1577.7947858810671</v>
      </c>
      <c r="AC905" s="5">
        <v>1586.1573335795156</v>
      </c>
      <c r="AD905" s="5">
        <v>1596.2649317102569</v>
      </c>
      <c r="AE905" s="5">
        <v>1602.0396029974002</v>
      </c>
      <c r="AF905" s="5"/>
      <c r="AG905" s="6"/>
    </row>
    <row r="906" spans="1:33">
      <c r="A906" t="str">
        <f t="shared" si="14"/>
        <v>HIGHW06000013Mig_InternalIN</v>
      </c>
      <c r="B906" t="str">
        <f>VLOOKUP(D906, Lookups!B:D,3,FALSE)</f>
        <v>W06000013</v>
      </c>
      <c r="C906" s="3" t="s">
        <v>174</v>
      </c>
      <c r="D906" s="3" t="s">
        <v>53</v>
      </c>
      <c r="E906" s="3" t="s">
        <v>36</v>
      </c>
      <c r="F906" s="4" t="s">
        <v>31</v>
      </c>
      <c r="G906" s="5">
        <v>3956.0977600000006</v>
      </c>
      <c r="H906" s="5">
        <v>3956.097760000001</v>
      </c>
      <c r="I906" s="5">
        <v>3956.0977599999987</v>
      </c>
      <c r="J906" s="5">
        <v>3956.097760000001</v>
      </c>
      <c r="K906" s="5">
        <v>3956.0977599999983</v>
      </c>
      <c r="L906" s="5">
        <v>3956.0977599999992</v>
      </c>
      <c r="M906" s="5">
        <v>3956.0977600000001</v>
      </c>
      <c r="N906" s="5">
        <v>3956.0977599999997</v>
      </c>
      <c r="O906" s="5">
        <v>3956.0977599999992</v>
      </c>
      <c r="P906" s="5">
        <v>3956.0977599999987</v>
      </c>
      <c r="Q906" s="5">
        <v>3956.0977600000001</v>
      </c>
      <c r="R906" s="5">
        <v>3956.0977600000001</v>
      </c>
      <c r="S906" s="5">
        <v>3956.0977599999987</v>
      </c>
      <c r="T906" s="5">
        <v>3956.0977600000006</v>
      </c>
      <c r="U906" s="5">
        <v>3956.0977599999974</v>
      </c>
      <c r="V906" s="5">
        <v>3956.0977600000015</v>
      </c>
      <c r="W906" s="5">
        <v>3956.0977600000006</v>
      </c>
      <c r="X906" s="5">
        <v>3956.0977600000006</v>
      </c>
      <c r="Y906" s="5">
        <v>3956.0977599999997</v>
      </c>
      <c r="Z906" s="5">
        <v>3956.0977599999997</v>
      </c>
      <c r="AA906" s="5">
        <v>3956.0977600000042</v>
      </c>
      <c r="AB906" s="5">
        <v>3956.0977599999987</v>
      </c>
      <c r="AC906" s="5">
        <v>3956.0977599999992</v>
      </c>
      <c r="AD906" s="5">
        <v>3956.0977600000001</v>
      </c>
      <c r="AE906" s="5">
        <v>3956.0977600000001</v>
      </c>
      <c r="AF906" s="5"/>
      <c r="AG906" s="6"/>
    </row>
    <row r="907" spans="1:33">
      <c r="A907" t="str">
        <f t="shared" si="14"/>
        <v>HIGHW06000013Mig_InternalOut</v>
      </c>
      <c r="B907" t="str">
        <f>VLOOKUP(D907, Lookups!B:D,3,FALSE)</f>
        <v>W06000013</v>
      </c>
      <c r="C907" s="3" t="s">
        <v>174</v>
      </c>
      <c r="D907" s="3" t="s">
        <v>53</v>
      </c>
      <c r="E907" s="3" t="s">
        <v>37</v>
      </c>
      <c r="F907" s="4" t="s">
        <v>31</v>
      </c>
      <c r="G907" s="5">
        <v>3605.623520000001</v>
      </c>
      <c r="H907" s="5">
        <v>3605.6235200000001</v>
      </c>
      <c r="I907" s="5">
        <v>3605.6235199999996</v>
      </c>
      <c r="J907" s="5">
        <v>3605.623520000001</v>
      </c>
      <c r="K907" s="5">
        <v>3605.6235199999987</v>
      </c>
      <c r="L907" s="5">
        <v>3605.6235199999987</v>
      </c>
      <c r="M907" s="5">
        <v>3605.6235200000001</v>
      </c>
      <c r="N907" s="5">
        <v>3605.6235200000006</v>
      </c>
      <c r="O907" s="5">
        <v>3605.6235199999996</v>
      </c>
      <c r="P907" s="5">
        <v>3605.6235199999987</v>
      </c>
      <c r="Q907" s="5">
        <v>3605.6235200000001</v>
      </c>
      <c r="R907" s="5">
        <v>3605.6235200000006</v>
      </c>
      <c r="S907" s="5">
        <v>3605.6235199999992</v>
      </c>
      <c r="T907" s="5">
        <v>3605.6235200000001</v>
      </c>
      <c r="U907" s="5">
        <v>3605.6235200000006</v>
      </c>
      <c r="V907" s="5">
        <v>3605.6235199999996</v>
      </c>
      <c r="W907" s="5">
        <v>3605.6235199999978</v>
      </c>
      <c r="X907" s="5">
        <v>3605.6235199999992</v>
      </c>
      <c r="Y907" s="5">
        <v>3605.6235199999996</v>
      </c>
      <c r="Z907" s="5">
        <v>3605.6235200000006</v>
      </c>
      <c r="AA907" s="5">
        <v>3605.6235200000019</v>
      </c>
      <c r="AB907" s="5">
        <v>3605.6235199999987</v>
      </c>
      <c r="AC907" s="5">
        <v>3605.6235200000006</v>
      </c>
      <c r="AD907" s="5">
        <v>3605.6235200000006</v>
      </c>
      <c r="AE907" s="5">
        <v>3605.6235199999987</v>
      </c>
      <c r="AF907" s="5"/>
      <c r="AG907" s="6"/>
    </row>
    <row r="908" spans="1:33">
      <c r="A908" t="str">
        <f t="shared" si="14"/>
        <v>HIGHW06000013Mig_OverseasIn</v>
      </c>
      <c r="B908" t="str">
        <f>VLOOKUP(D908, Lookups!B:D,3,FALSE)</f>
        <v>W06000013</v>
      </c>
      <c r="C908" s="3" t="s">
        <v>174</v>
      </c>
      <c r="D908" s="3" t="s">
        <v>53</v>
      </c>
      <c r="E908" s="3" t="s">
        <v>38</v>
      </c>
      <c r="F908" s="4" t="s">
        <v>31</v>
      </c>
      <c r="G908" s="5">
        <v>249.79999999999998</v>
      </c>
      <c r="H908" s="5">
        <v>249.79999999999998</v>
      </c>
      <c r="I908" s="5">
        <v>249.79999999999998</v>
      </c>
      <c r="J908" s="5">
        <v>249.79999999999998</v>
      </c>
      <c r="K908" s="5">
        <v>249.79999999999998</v>
      </c>
      <c r="L908" s="5">
        <v>249.79999999999998</v>
      </c>
      <c r="M908" s="5">
        <v>249.79999999999998</v>
      </c>
      <c r="N908" s="5">
        <v>249.79999999999998</v>
      </c>
      <c r="O908" s="5">
        <v>249.79999999999998</v>
      </c>
      <c r="P908" s="5">
        <v>249.79999999999998</v>
      </c>
      <c r="Q908" s="5">
        <v>249.79999999999998</v>
      </c>
      <c r="R908" s="5">
        <v>249.79999999999998</v>
      </c>
      <c r="S908" s="5">
        <v>249.79999999999998</v>
      </c>
      <c r="T908" s="5">
        <v>249.79999999999998</v>
      </c>
      <c r="U908" s="5">
        <v>249.79999999999998</v>
      </c>
      <c r="V908" s="5">
        <v>249.79999999999998</v>
      </c>
      <c r="W908" s="5">
        <v>249.79999999999998</v>
      </c>
      <c r="X908" s="5">
        <v>249.79999999999998</v>
      </c>
      <c r="Y908" s="5">
        <v>249.79999999999998</v>
      </c>
      <c r="Z908" s="5">
        <v>249.79999999999998</v>
      </c>
      <c r="AA908" s="5">
        <v>249.79999999999998</v>
      </c>
      <c r="AB908" s="5">
        <v>249.79999999999998</v>
      </c>
      <c r="AC908" s="5">
        <v>249.79999999999998</v>
      </c>
      <c r="AD908" s="5">
        <v>249.79999999999998</v>
      </c>
      <c r="AE908" s="5">
        <v>249.79999999999998</v>
      </c>
      <c r="AF908" s="5"/>
      <c r="AG908" s="6"/>
    </row>
    <row r="909" spans="1:33">
      <c r="A909" t="str">
        <f t="shared" si="14"/>
        <v>HIGHW06000013Mig_OverseasOut</v>
      </c>
      <c r="B909" t="str">
        <f>VLOOKUP(D909, Lookups!B:D,3,FALSE)</f>
        <v>W06000013</v>
      </c>
      <c r="C909" s="3" t="s">
        <v>174</v>
      </c>
      <c r="D909" s="3" t="s">
        <v>53</v>
      </c>
      <c r="E909" s="3" t="s">
        <v>39</v>
      </c>
      <c r="F909" s="4" t="s">
        <v>31</v>
      </c>
      <c r="G909" s="5">
        <v>236.79999999999995</v>
      </c>
      <c r="H909" s="5">
        <v>236.7999999999999</v>
      </c>
      <c r="I909" s="5">
        <v>236.79999999999987</v>
      </c>
      <c r="J909" s="5">
        <v>236.79999999999995</v>
      </c>
      <c r="K909" s="5">
        <v>236.79999999999995</v>
      </c>
      <c r="L909" s="5">
        <v>236.79999999999995</v>
      </c>
      <c r="M909" s="5">
        <v>236.80000000000007</v>
      </c>
      <c r="N909" s="5">
        <v>236.8</v>
      </c>
      <c r="O909" s="5">
        <v>236.8</v>
      </c>
      <c r="P909" s="5">
        <v>236.79999999999995</v>
      </c>
      <c r="Q909" s="5">
        <v>236.79999999999998</v>
      </c>
      <c r="R909" s="5">
        <v>236.79999999999987</v>
      </c>
      <c r="S909" s="5">
        <v>236.8000000000001</v>
      </c>
      <c r="T909" s="5">
        <v>236.80000000000007</v>
      </c>
      <c r="U909" s="5">
        <v>236.7999999999999</v>
      </c>
      <c r="V909" s="5">
        <v>236.80000000000015</v>
      </c>
      <c r="W909" s="5">
        <v>236.79999999999998</v>
      </c>
      <c r="X909" s="5">
        <v>236.79999999999998</v>
      </c>
      <c r="Y909" s="5">
        <v>236.79999999999995</v>
      </c>
      <c r="Z909" s="5">
        <v>236.79999999999995</v>
      </c>
      <c r="AA909" s="5">
        <v>236.79999999999995</v>
      </c>
      <c r="AB909" s="5">
        <v>236.7999999999999</v>
      </c>
      <c r="AC909" s="5">
        <v>236.79999999999995</v>
      </c>
      <c r="AD909" s="5">
        <v>236.79999999999995</v>
      </c>
      <c r="AE909" s="5">
        <v>236.79999999999995</v>
      </c>
      <c r="AF909" s="5"/>
      <c r="AG909" s="6"/>
    </row>
    <row r="910" spans="1:33">
      <c r="A910" t="str">
        <f t="shared" si="14"/>
        <v>HIGHW06000013Constraint</v>
      </c>
      <c r="B910" t="str">
        <f>VLOOKUP(D910, Lookups!B:D,3,FALSE)</f>
        <v>W06000013</v>
      </c>
      <c r="C910" s="3" t="s">
        <v>174</v>
      </c>
      <c r="D910" s="3" t="s">
        <v>53</v>
      </c>
      <c r="E910" s="3" t="s">
        <v>40</v>
      </c>
      <c r="F910" s="4" t="s">
        <v>31</v>
      </c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6"/>
    </row>
    <row r="911" spans="1:33">
      <c r="A911" t="str">
        <f t="shared" si="14"/>
        <v>HIGHW06000014StartPop</v>
      </c>
      <c r="B911" t="str">
        <f>VLOOKUP(D911, Lookups!B:D,3,FALSE)</f>
        <v>W06000014</v>
      </c>
      <c r="C911" s="3" t="s">
        <v>174</v>
      </c>
      <c r="D911" s="3" t="s">
        <v>54</v>
      </c>
      <c r="E911" s="3" t="s">
        <v>30</v>
      </c>
      <c r="F911" s="4" t="s">
        <v>31</v>
      </c>
      <c r="G911" s="5">
        <v>127685</v>
      </c>
      <c r="H911" s="5">
        <v>127833.13822326482</v>
      </c>
      <c r="I911" s="5">
        <v>128026.43508927776</v>
      </c>
      <c r="J911" s="5">
        <v>128222.33254435545</v>
      </c>
      <c r="K911" s="5">
        <v>128424.86610016938</v>
      </c>
      <c r="L911" s="5">
        <v>128631.65484955248</v>
      </c>
      <c r="M911" s="5">
        <v>128843.07276066679</v>
      </c>
      <c r="N911" s="5">
        <v>129060.66166839488</v>
      </c>
      <c r="O911" s="5">
        <v>129282.73349032609</v>
      </c>
      <c r="P911" s="5">
        <v>129505.42911416525</v>
      </c>
      <c r="Q911" s="5">
        <v>129732.60302643359</v>
      </c>
      <c r="R911" s="5">
        <v>129968.00458845503</v>
      </c>
      <c r="S911" s="5">
        <v>130202.39360369493</v>
      </c>
      <c r="T911" s="5">
        <v>130425.1798167941</v>
      </c>
      <c r="U911" s="5">
        <v>130632.4938182872</v>
      </c>
      <c r="V911" s="5">
        <v>130824.25349326659</v>
      </c>
      <c r="W911" s="5">
        <v>131001.59819094534</v>
      </c>
      <c r="X911" s="5">
        <v>131162.06636062611</v>
      </c>
      <c r="Y911" s="5">
        <v>131306.00050843073</v>
      </c>
      <c r="Z911" s="5">
        <v>131434.04734664958</v>
      </c>
      <c r="AA911" s="5">
        <v>131546.27098420486</v>
      </c>
      <c r="AB911" s="5">
        <v>131647.14238051741</v>
      </c>
      <c r="AC911" s="5">
        <v>131740.04484798963</v>
      </c>
      <c r="AD911" s="5">
        <v>131826.01185859874</v>
      </c>
      <c r="AE911" s="5">
        <v>131904.21399891353</v>
      </c>
      <c r="AF911" s="5">
        <v>131980.24579349547</v>
      </c>
      <c r="AG911" s="6"/>
    </row>
    <row r="912" spans="1:33">
      <c r="A912" t="str">
        <f t="shared" si="14"/>
        <v>HIGHW06000014Births</v>
      </c>
      <c r="B912" t="str">
        <f>VLOOKUP(D912, Lookups!B:D,3,FALSE)</f>
        <v>W06000014</v>
      </c>
      <c r="C912" s="3" t="s">
        <v>174</v>
      </c>
      <c r="D912" s="3" t="s">
        <v>54</v>
      </c>
      <c r="E912" s="3" t="s">
        <v>34</v>
      </c>
      <c r="F912" s="4" t="s">
        <v>32</v>
      </c>
      <c r="G912" s="5">
        <v>669.15071835613605</v>
      </c>
      <c r="H912" s="5">
        <v>677.87829597019299</v>
      </c>
      <c r="I912" s="5">
        <v>678.34996359346314</v>
      </c>
      <c r="J912" s="5">
        <v>680.74520854244952</v>
      </c>
      <c r="K912" s="5">
        <v>683.3064731946024</v>
      </c>
      <c r="L912" s="5">
        <v>686.18628547516494</v>
      </c>
      <c r="M912" s="5">
        <v>690.34259286004203</v>
      </c>
      <c r="N912" s="5">
        <v>693.72218419807064</v>
      </c>
      <c r="O912" s="5">
        <v>696.5451025609209</v>
      </c>
      <c r="P912" s="5">
        <v>700.72789015340913</v>
      </c>
      <c r="Q912" s="5">
        <v>706.16834584881599</v>
      </c>
      <c r="R912" s="5">
        <v>708.77205971781632</v>
      </c>
      <c r="S912" s="5">
        <v>707.23580170024979</v>
      </c>
      <c r="T912" s="5">
        <v>704.31621300274332</v>
      </c>
      <c r="U912" s="5">
        <v>701.10877449090162</v>
      </c>
      <c r="V912" s="5">
        <v>697.42180342050824</v>
      </c>
      <c r="W912" s="5">
        <v>693.72281616250586</v>
      </c>
      <c r="X912" s="5">
        <v>690.38323869083922</v>
      </c>
      <c r="Y912" s="5">
        <v>687.25691515387939</v>
      </c>
      <c r="Z912" s="5">
        <v>684.73042095332517</v>
      </c>
      <c r="AA912" s="5">
        <v>683.15996264358512</v>
      </c>
      <c r="AB912" s="5">
        <v>682.60322470133246</v>
      </c>
      <c r="AC912" s="5">
        <v>683.48911426689619</v>
      </c>
      <c r="AD912" s="5">
        <v>685.40137597691955</v>
      </c>
      <c r="AE912" s="5">
        <v>687.01922812372538</v>
      </c>
      <c r="AF912" s="5"/>
      <c r="AG912" s="6"/>
    </row>
    <row r="913" spans="1:33">
      <c r="A913" t="str">
        <f t="shared" si="14"/>
        <v>HIGHW06000014Births</v>
      </c>
      <c r="B913" t="str">
        <f>VLOOKUP(D913, Lookups!B:D,3,FALSE)</f>
        <v>W06000014</v>
      </c>
      <c r="C913" s="3" t="s">
        <v>174</v>
      </c>
      <c r="D913" s="3" t="s">
        <v>54</v>
      </c>
      <c r="E913" s="3" t="s">
        <v>34</v>
      </c>
      <c r="F913" s="4" t="s">
        <v>33</v>
      </c>
      <c r="G913" s="5">
        <v>637.28642809907137</v>
      </c>
      <c r="H913" s="5">
        <v>645.5984071660348</v>
      </c>
      <c r="I913" s="5">
        <v>646.04761444720179</v>
      </c>
      <c r="J913" s="5">
        <v>648.32880021908863</v>
      </c>
      <c r="K913" s="5">
        <v>650.76810000135129</v>
      </c>
      <c r="L913" s="5">
        <v>653.51077849145906</v>
      </c>
      <c r="M913" s="5">
        <v>657.46916666131278</v>
      </c>
      <c r="N913" s="5">
        <v>660.68782522830634</v>
      </c>
      <c r="O913" s="5">
        <v>663.37631903235638</v>
      </c>
      <c r="P913" s="5">
        <v>667.35992644872806</v>
      </c>
      <c r="Q913" s="5">
        <v>672.54131306649117</v>
      </c>
      <c r="R913" s="5">
        <v>675.02104067620439</v>
      </c>
      <c r="S913" s="5">
        <v>673.55793773422658</v>
      </c>
      <c r="T913" s="5">
        <v>670.77737694050415</v>
      </c>
      <c r="U913" s="5">
        <v>667.72267345370142</v>
      </c>
      <c r="V913" s="5">
        <v>664.21127227082911</v>
      </c>
      <c r="W913" s="5">
        <v>660.68842709922501</v>
      </c>
      <c r="X913" s="5">
        <v>657.50787697815974</v>
      </c>
      <c r="Y913" s="5">
        <v>654.5304258519833</v>
      </c>
      <c r="Z913" s="5">
        <v>652.12424078707068</v>
      </c>
      <c r="AA913" s="5">
        <v>650.62856613674455</v>
      </c>
      <c r="AB913" s="5">
        <v>650.0983395003941</v>
      </c>
      <c r="AC913" s="5">
        <v>650.94204388782316</v>
      </c>
      <c r="AD913" s="5">
        <v>652.76324560119087</v>
      </c>
      <c r="AE913" s="5">
        <v>654.30405724129957</v>
      </c>
      <c r="AF913" s="5"/>
      <c r="AG913" s="6"/>
    </row>
    <row r="914" spans="1:33">
      <c r="A914" t="str">
        <f t="shared" si="14"/>
        <v>HIGHW06000014Deaths</v>
      </c>
      <c r="B914" t="str">
        <f>VLOOKUP(D914, Lookups!B:D,3,FALSE)</f>
        <v>W06000014</v>
      </c>
      <c r="C914" s="3" t="s">
        <v>174</v>
      </c>
      <c r="D914" s="3" t="s">
        <v>54</v>
      </c>
      <c r="E914" s="3" t="s">
        <v>35</v>
      </c>
      <c r="F914" s="4" t="s">
        <v>31</v>
      </c>
      <c r="G914" s="5">
        <v>1222.3732031904535</v>
      </c>
      <c r="H914" s="5">
        <v>1194.2541171232315</v>
      </c>
      <c r="I914" s="5">
        <v>1192.5744029630609</v>
      </c>
      <c r="J914" s="5">
        <v>1190.614732947532</v>
      </c>
      <c r="K914" s="5">
        <v>1191.3601038128299</v>
      </c>
      <c r="L914" s="5">
        <v>1192.3534328523156</v>
      </c>
      <c r="M914" s="5">
        <v>1194.2971317932065</v>
      </c>
      <c r="N914" s="5">
        <v>1196.4124674951845</v>
      </c>
      <c r="O914" s="5">
        <v>1201.3000777541185</v>
      </c>
      <c r="P914" s="5">
        <v>1204.9881843338255</v>
      </c>
      <c r="Q914" s="5">
        <v>1207.3823768938166</v>
      </c>
      <c r="R914" s="5">
        <v>1213.4783651541559</v>
      </c>
      <c r="S914" s="5">
        <v>1222.0818063354109</v>
      </c>
      <c r="T914" s="5">
        <v>1231.8538684499892</v>
      </c>
      <c r="U914" s="5">
        <v>1241.1460529653286</v>
      </c>
      <c r="V914" s="5">
        <v>1248.362658012541</v>
      </c>
      <c r="W914" s="5">
        <v>1258.0173535809824</v>
      </c>
      <c r="X914" s="5">
        <v>1268.0312478643434</v>
      </c>
      <c r="Y914" s="5">
        <v>1277.8147827870448</v>
      </c>
      <c r="Z914" s="5">
        <v>1288.7053041851141</v>
      </c>
      <c r="AA914" s="5">
        <v>1296.9914124676986</v>
      </c>
      <c r="AB914" s="5">
        <v>1303.8733767295564</v>
      </c>
      <c r="AC914" s="5">
        <v>1312.5384275456927</v>
      </c>
      <c r="AD914" s="5">
        <v>1324.0367612632785</v>
      </c>
      <c r="AE914" s="5">
        <v>1329.3657707830419</v>
      </c>
      <c r="AF914" s="5"/>
      <c r="AG914" s="6"/>
    </row>
    <row r="915" spans="1:33">
      <c r="A915" t="str">
        <f t="shared" si="14"/>
        <v>HIGHW06000014Mig_InternalIN</v>
      </c>
      <c r="B915" t="str">
        <f>VLOOKUP(D915, Lookups!B:D,3,FALSE)</f>
        <v>W06000014</v>
      </c>
      <c r="C915" s="3" t="s">
        <v>174</v>
      </c>
      <c r="D915" s="3" t="s">
        <v>54</v>
      </c>
      <c r="E915" s="3" t="s">
        <v>36</v>
      </c>
      <c r="F915" s="4" t="s">
        <v>31</v>
      </c>
      <c r="G915" s="5">
        <v>4744.4205200000051</v>
      </c>
      <c r="H915" s="5">
        <v>4744.4205199999969</v>
      </c>
      <c r="I915" s="5">
        <v>4744.4205200000006</v>
      </c>
      <c r="J915" s="5">
        <v>4744.4205200000015</v>
      </c>
      <c r="K915" s="5">
        <v>4744.4205199999988</v>
      </c>
      <c r="L915" s="5">
        <v>4744.4205199999988</v>
      </c>
      <c r="M915" s="5">
        <v>4744.4205199999979</v>
      </c>
      <c r="N915" s="5">
        <v>4744.4205200000006</v>
      </c>
      <c r="O915" s="5">
        <v>4744.4205199999979</v>
      </c>
      <c r="P915" s="5">
        <v>4744.4205199999979</v>
      </c>
      <c r="Q915" s="5">
        <v>4744.4205200000033</v>
      </c>
      <c r="R915" s="5">
        <v>4744.4205199999988</v>
      </c>
      <c r="S915" s="5">
        <v>4744.4205199999988</v>
      </c>
      <c r="T915" s="5">
        <v>4744.4205200000015</v>
      </c>
      <c r="U915" s="5">
        <v>4744.4205199999997</v>
      </c>
      <c r="V915" s="5">
        <v>4744.4205200000015</v>
      </c>
      <c r="W915" s="5">
        <v>4744.420519999996</v>
      </c>
      <c r="X915" s="5">
        <v>4744.4205200000015</v>
      </c>
      <c r="Y915" s="5">
        <v>4744.4205199999997</v>
      </c>
      <c r="Z915" s="5">
        <v>4744.4205199999988</v>
      </c>
      <c r="AA915" s="5">
        <v>4744.4205199999997</v>
      </c>
      <c r="AB915" s="5">
        <v>4744.4205199999979</v>
      </c>
      <c r="AC915" s="5">
        <v>4744.4205200000033</v>
      </c>
      <c r="AD915" s="5">
        <v>4744.4205200000006</v>
      </c>
      <c r="AE915" s="5">
        <v>4744.4205199999988</v>
      </c>
      <c r="AF915" s="5"/>
      <c r="AG915" s="6"/>
    </row>
    <row r="916" spans="1:33">
      <c r="A916" t="str">
        <f t="shared" si="14"/>
        <v>HIGHW06000014Mig_InternalOut</v>
      </c>
      <c r="B916" t="str">
        <f>VLOOKUP(D916, Lookups!B:D,3,FALSE)</f>
        <v>W06000014</v>
      </c>
      <c r="C916" s="3" t="s">
        <v>174</v>
      </c>
      <c r="D916" s="3" t="s">
        <v>54</v>
      </c>
      <c r="E916" s="3" t="s">
        <v>37</v>
      </c>
      <c r="F916" s="4" t="s">
        <v>31</v>
      </c>
      <c r="G916" s="5">
        <v>4607.3462399999989</v>
      </c>
      <c r="H916" s="5">
        <v>4607.3462400000008</v>
      </c>
      <c r="I916" s="5">
        <v>4607.346239999998</v>
      </c>
      <c r="J916" s="5">
        <v>4607.3462399999999</v>
      </c>
      <c r="K916" s="5">
        <v>4607.3462400000008</v>
      </c>
      <c r="L916" s="5">
        <v>4607.3462399999999</v>
      </c>
      <c r="M916" s="5">
        <v>4607.3462400000035</v>
      </c>
      <c r="N916" s="5">
        <v>4607.3462399999999</v>
      </c>
      <c r="O916" s="5">
        <v>4607.3462400000008</v>
      </c>
      <c r="P916" s="5">
        <v>4607.3462400000017</v>
      </c>
      <c r="Q916" s="5">
        <v>4607.3462400000008</v>
      </c>
      <c r="R916" s="5">
        <v>4607.3462399999989</v>
      </c>
      <c r="S916" s="5">
        <v>4607.3462400000008</v>
      </c>
      <c r="T916" s="5">
        <v>4607.3462399999962</v>
      </c>
      <c r="U916" s="5">
        <v>4607.346239999998</v>
      </c>
      <c r="V916" s="5">
        <v>4607.3462399999989</v>
      </c>
      <c r="W916" s="5">
        <v>4607.3462400000008</v>
      </c>
      <c r="X916" s="5">
        <v>4607.3462400000008</v>
      </c>
      <c r="Y916" s="5">
        <v>4607.3462399999971</v>
      </c>
      <c r="Z916" s="5">
        <v>4607.3462399999999</v>
      </c>
      <c r="AA916" s="5">
        <v>4607.3462399999989</v>
      </c>
      <c r="AB916" s="5">
        <v>4607.3462400000008</v>
      </c>
      <c r="AC916" s="5">
        <v>4607.3462400000017</v>
      </c>
      <c r="AD916" s="5">
        <v>4607.3462399999989</v>
      </c>
      <c r="AE916" s="5">
        <v>4607.3462399999971</v>
      </c>
      <c r="AF916" s="5"/>
      <c r="AG916" s="6"/>
    </row>
    <row r="917" spans="1:33">
      <c r="A917" t="str">
        <f t="shared" si="14"/>
        <v>HIGHW06000014Mig_OverseasIn</v>
      </c>
      <c r="B917" t="str">
        <f>VLOOKUP(D917, Lookups!B:D,3,FALSE)</f>
        <v>W06000014</v>
      </c>
      <c r="C917" s="3" t="s">
        <v>174</v>
      </c>
      <c r="D917" s="3" t="s">
        <v>54</v>
      </c>
      <c r="E917" s="3" t="s">
        <v>38</v>
      </c>
      <c r="F917" s="4" t="s">
        <v>31</v>
      </c>
      <c r="G917" s="5">
        <v>241.39999999999989</v>
      </c>
      <c r="H917" s="5">
        <v>241.39999999999989</v>
      </c>
      <c r="I917" s="5">
        <v>241.39999999999989</v>
      </c>
      <c r="J917" s="5">
        <v>241.39999999999989</v>
      </c>
      <c r="K917" s="5">
        <v>241.39999999999989</v>
      </c>
      <c r="L917" s="5">
        <v>241.39999999999989</v>
      </c>
      <c r="M917" s="5">
        <v>241.39999999999989</v>
      </c>
      <c r="N917" s="5">
        <v>241.39999999999989</v>
      </c>
      <c r="O917" s="5">
        <v>241.39999999999989</v>
      </c>
      <c r="P917" s="5">
        <v>241.39999999999989</v>
      </c>
      <c r="Q917" s="5">
        <v>241.39999999999989</v>
      </c>
      <c r="R917" s="5">
        <v>241.39999999999989</v>
      </c>
      <c r="S917" s="5">
        <v>241.39999999999989</v>
      </c>
      <c r="T917" s="5">
        <v>241.39999999999989</v>
      </c>
      <c r="U917" s="5">
        <v>241.39999999999989</v>
      </c>
      <c r="V917" s="5">
        <v>241.39999999999989</v>
      </c>
      <c r="W917" s="5">
        <v>241.39999999999989</v>
      </c>
      <c r="X917" s="5">
        <v>241.39999999999989</v>
      </c>
      <c r="Y917" s="5">
        <v>241.39999999999989</v>
      </c>
      <c r="Z917" s="5">
        <v>241.39999999999989</v>
      </c>
      <c r="AA917" s="5">
        <v>241.39999999999989</v>
      </c>
      <c r="AB917" s="5">
        <v>241.39999999999989</v>
      </c>
      <c r="AC917" s="5">
        <v>241.39999999999989</v>
      </c>
      <c r="AD917" s="5">
        <v>241.39999999999989</v>
      </c>
      <c r="AE917" s="5">
        <v>241.39999999999989</v>
      </c>
      <c r="AF917" s="5"/>
      <c r="AG917" s="6"/>
    </row>
    <row r="918" spans="1:33">
      <c r="A918" t="str">
        <f t="shared" ref="A918:A981" si="15">C918&amp;B918&amp;E918</f>
        <v>HIGHW06000014Mig_OverseasOut</v>
      </c>
      <c r="B918" t="str">
        <f>VLOOKUP(D918, Lookups!B:D,3,FALSE)</f>
        <v>W06000014</v>
      </c>
      <c r="C918" s="3" t="s">
        <v>174</v>
      </c>
      <c r="D918" s="3" t="s">
        <v>54</v>
      </c>
      <c r="E918" s="3" t="s">
        <v>39</v>
      </c>
      <c r="F918" s="4" t="s">
        <v>31</v>
      </c>
      <c r="G918" s="5">
        <v>314.4000000000002</v>
      </c>
      <c r="H918" s="5">
        <v>314.39999999999998</v>
      </c>
      <c r="I918" s="5">
        <v>314.40000000000003</v>
      </c>
      <c r="J918" s="5">
        <v>314.39999999999975</v>
      </c>
      <c r="K918" s="5">
        <v>314.40000000000003</v>
      </c>
      <c r="L918" s="5">
        <v>314.39999999999992</v>
      </c>
      <c r="M918" s="5">
        <v>314.39999999999992</v>
      </c>
      <c r="N918" s="5">
        <v>314.40000000000015</v>
      </c>
      <c r="O918" s="5">
        <v>314.40000000000009</v>
      </c>
      <c r="P918" s="5">
        <v>314.40000000000003</v>
      </c>
      <c r="Q918" s="5">
        <v>314.40000000000009</v>
      </c>
      <c r="R918" s="5">
        <v>314.39999999999998</v>
      </c>
      <c r="S918" s="5">
        <v>314.40000000000015</v>
      </c>
      <c r="T918" s="5">
        <v>314.39999999999998</v>
      </c>
      <c r="U918" s="5">
        <v>314.40000000000003</v>
      </c>
      <c r="V918" s="5">
        <v>314.40000000000003</v>
      </c>
      <c r="W918" s="5">
        <v>314.39999999999981</v>
      </c>
      <c r="X918" s="5">
        <v>314.39999999999992</v>
      </c>
      <c r="Y918" s="5">
        <v>314.4000000000002</v>
      </c>
      <c r="Z918" s="5">
        <v>314.4000000000002</v>
      </c>
      <c r="AA918" s="5">
        <v>314.4000000000002</v>
      </c>
      <c r="AB918" s="5">
        <v>314.40000000000003</v>
      </c>
      <c r="AC918" s="5">
        <v>314.40000000000003</v>
      </c>
      <c r="AD918" s="5">
        <v>314.40000000000015</v>
      </c>
      <c r="AE918" s="5">
        <v>314.39999999999992</v>
      </c>
      <c r="AF918" s="5"/>
      <c r="AG918" s="6"/>
    </row>
    <row r="919" spans="1:33">
      <c r="A919" t="str">
        <f t="shared" si="15"/>
        <v>HIGHW06000014Constraint</v>
      </c>
      <c r="B919" t="str">
        <f>VLOOKUP(D919, Lookups!B:D,3,FALSE)</f>
        <v>W06000014</v>
      </c>
      <c r="C919" s="3" t="s">
        <v>174</v>
      </c>
      <c r="D919" s="3" t="s">
        <v>54</v>
      </c>
      <c r="E919" s="3" t="s">
        <v>40</v>
      </c>
      <c r="F919" s="4" t="s">
        <v>31</v>
      </c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6"/>
    </row>
    <row r="920" spans="1:33">
      <c r="A920" t="str">
        <f t="shared" si="15"/>
        <v>HIGHW06000016StartPop</v>
      </c>
      <c r="B920" t="str">
        <f>VLOOKUP(D920, Lookups!B:D,3,FALSE)</f>
        <v>W06000016</v>
      </c>
      <c r="C920" s="3" t="s">
        <v>174</v>
      </c>
      <c r="D920" s="3" t="s">
        <v>55</v>
      </c>
      <c r="E920" s="3" t="s">
        <v>30</v>
      </c>
      <c r="F920" s="4" t="s">
        <v>31</v>
      </c>
      <c r="G920" s="5">
        <v>236888</v>
      </c>
      <c r="H920" s="5">
        <v>237239.64308234162</v>
      </c>
      <c r="I920" s="5">
        <v>237717.92811912484</v>
      </c>
      <c r="J920" s="5">
        <v>238237.81044054072</v>
      </c>
      <c r="K920" s="5">
        <v>238802.99828637406</v>
      </c>
      <c r="L920" s="5">
        <v>239406.93950071727</v>
      </c>
      <c r="M920" s="5">
        <v>240050.47360251649</v>
      </c>
      <c r="N920" s="5">
        <v>240734.17745721762</v>
      </c>
      <c r="O920" s="5">
        <v>241450.75408708726</v>
      </c>
      <c r="P920" s="5">
        <v>242194.22025658272</v>
      </c>
      <c r="Q920" s="5">
        <v>242962.99301766543</v>
      </c>
      <c r="R920" s="5">
        <v>243759.01478755119</v>
      </c>
      <c r="S920" s="5">
        <v>244565.7188124879</v>
      </c>
      <c r="T920" s="5">
        <v>245367.84266300153</v>
      </c>
      <c r="U920" s="5">
        <v>246163.05083382889</v>
      </c>
      <c r="V920" s="5">
        <v>246950.17584795819</v>
      </c>
      <c r="W920" s="5">
        <v>247732.26142602848</v>
      </c>
      <c r="X920" s="5">
        <v>248507.41011304507</v>
      </c>
      <c r="Y920" s="5">
        <v>249278.30197665951</v>
      </c>
      <c r="Z920" s="5">
        <v>250046.69968221639</v>
      </c>
      <c r="AA920" s="5">
        <v>250817.31925473458</v>
      </c>
      <c r="AB920" s="5">
        <v>251592.79591366966</v>
      </c>
      <c r="AC920" s="5">
        <v>252372.75174980145</v>
      </c>
      <c r="AD920" s="5">
        <v>253162.39132159119</v>
      </c>
      <c r="AE920" s="5">
        <v>253962.14409356669</v>
      </c>
      <c r="AF920" s="5">
        <v>254776.52474898423</v>
      </c>
      <c r="AG920" s="6"/>
    </row>
    <row r="921" spans="1:33">
      <c r="A921" t="str">
        <f t="shared" si="15"/>
        <v>HIGHW06000016Births</v>
      </c>
      <c r="B921" t="str">
        <f>VLOOKUP(D921, Lookups!B:D,3,FALSE)</f>
        <v>W06000016</v>
      </c>
      <c r="C921" s="3" t="s">
        <v>174</v>
      </c>
      <c r="D921" s="3" t="s">
        <v>55</v>
      </c>
      <c r="E921" s="3" t="s">
        <v>34</v>
      </c>
      <c r="F921" s="4" t="s">
        <v>32</v>
      </c>
      <c r="G921" s="5">
        <v>1433.3150897727621</v>
      </c>
      <c r="H921" s="5">
        <v>1462.3269279965753</v>
      </c>
      <c r="I921" s="5">
        <v>1474.5326809817516</v>
      </c>
      <c r="J921" s="5">
        <v>1487.3700163137037</v>
      </c>
      <c r="K921" s="5">
        <v>1499.5084765895417</v>
      </c>
      <c r="L921" s="5">
        <v>1513.1165882547941</v>
      </c>
      <c r="M921" s="5">
        <v>1528.921084682303</v>
      </c>
      <c r="N921" s="5">
        <v>1542.5194037505207</v>
      </c>
      <c r="O921" s="5">
        <v>1553.9211125174443</v>
      </c>
      <c r="P921" s="5">
        <v>1565.9642726474801</v>
      </c>
      <c r="Q921" s="5">
        <v>1579.4978466401517</v>
      </c>
      <c r="R921" s="5">
        <v>1586.9696045027606</v>
      </c>
      <c r="S921" s="5">
        <v>1585.8418983078736</v>
      </c>
      <c r="T921" s="5">
        <v>1583.1281691737677</v>
      </c>
      <c r="U921" s="5">
        <v>1581.7330929411041</v>
      </c>
      <c r="V921" s="5">
        <v>1580.4408624463649</v>
      </c>
      <c r="W921" s="5">
        <v>1579.524077645518</v>
      </c>
      <c r="X921" s="5">
        <v>1580.0444324575983</v>
      </c>
      <c r="Y921" s="5">
        <v>1581.9328038999156</v>
      </c>
      <c r="Z921" s="5">
        <v>1585.2891254178262</v>
      </c>
      <c r="AA921" s="5">
        <v>1590.3966785478826</v>
      </c>
      <c r="AB921" s="5">
        <v>1596.6791251517041</v>
      </c>
      <c r="AC921" s="5">
        <v>1604.2988321793907</v>
      </c>
      <c r="AD921" s="5">
        <v>1613.0138303232829</v>
      </c>
      <c r="AE921" s="5">
        <v>1620.4311809444685</v>
      </c>
      <c r="AF921" s="5"/>
      <c r="AG921" s="6"/>
    </row>
    <row r="922" spans="1:33">
      <c r="A922" t="str">
        <f t="shared" si="15"/>
        <v>HIGHW06000016Births</v>
      </c>
      <c r="B922" t="str">
        <f>VLOOKUP(D922, Lookups!B:D,3,FALSE)</f>
        <v>W06000016</v>
      </c>
      <c r="C922" s="3" t="s">
        <v>174</v>
      </c>
      <c r="D922" s="3" t="s">
        <v>55</v>
      </c>
      <c r="E922" s="3" t="s">
        <v>34</v>
      </c>
      <c r="F922" s="4" t="s">
        <v>33</v>
      </c>
      <c r="G922" s="5">
        <v>1365.0620538012117</v>
      </c>
      <c r="H922" s="5">
        <v>1392.692377205276</v>
      </c>
      <c r="I922" s="5">
        <v>1404.3169043989278</v>
      </c>
      <c r="J922" s="5">
        <v>1416.5429386175083</v>
      </c>
      <c r="K922" s="5">
        <v>1428.1033775135688</v>
      </c>
      <c r="L922" s="5">
        <v>1441.0634844647007</v>
      </c>
      <c r="M922" s="5">
        <v>1456.1153865248748</v>
      </c>
      <c r="N922" s="5">
        <v>1469.0661671926819</v>
      </c>
      <c r="O922" s="5">
        <v>1479.9249379523533</v>
      </c>
      <c r="P922" s="5">
        <v>1491.394614800568</v>
      </c>
      <c r="Q922" s="5">
        <v>1504.2837334887945</v>
      </c>
      <c r="R922" s="5">
        <v>1511.3996936891822</v>
      </c>
      <c r="S922" s="5">
        <v>1510.3256877392964</v>
      </c>
      <c r="T922" s="5">
        <v>1507.7411836817482</v>
      </c>
      <c r="U922" s="5">
        <v>1506.4125395887938</v>
      </c>
      <c r="V922" s="5">
        <v>1505.1818438222313</v>
      </c>
      <c r="W922" s="5">
        <v>1504.3087153998295</v>
      </c>
      <c r="X922" s="5">
        <v>1504.8042914344032</v>
      </c>
      <c r="Y922" s="5">
        <v>1506.6027405108011</v>
      </c>
      <c r="Z922" s="5">
        <v>1509.7992373433171</v>
      </c>
      <c r="AA922" s="5">
        <v>1514.6635738840839</v>
      </c>
      <c r="AB922" s="5">
        <v>1520.6468566424257</v>
      </c>
      <c r="AC922" s="5">
        <v>1527.9037208161133</v>
      </c>
      <c r="AD922" s="5">
        <v>1536.2037194347431</v>
      </c>
      <c r="AE922" s="5">
        <v>1543.2678632123157</v>
      </c>
      <c r="AF922" s="5"/>
      <c r="AG922" s="6"/>
    </row>
    <row r="923" spans="1:33">
      <c r="A923" t="str">
        <f t="shared" si="15"/>
        <v>HIGHW06000016Deaths</v>
      </c>
      <c r="B923" t="str">
        <f>VLOOKUP(D923, Lookups!B:D,3,FALSE)</f>
        <v>W06000016</v>
      </c>
      <c r="C923" s="3" t="s">
        <v>174</v>
      </c>
      <c r="D923" s="3" t="s">
        <v>55</v>
      </c>
      <c r="E923" s="3" t="s">
        <v>35</v>
      </c>
      <c r="F923" s="4" t="s">
        <v>31</v>
      </c>
      <c r="G923" s="5">
        <v>2517.065441232337</v>
      </c>
      <c r="H923" s="5">
        <v>2447.065648418712</v>
      </c>
      <c r="I923" s="5">
        <v>2429.2986439645665</v>
      </c>
      <c r="J923" s="5">
        <v>2409.0564890980381</v>
      </c>
      <c r="K923" s="5">
        <v>2394.0020197598701</v>
      </c>
      <c r="L923" s="5">
        <v>2380.9773509203237</v>
      </c>
      <c r="M923" s="5">
        <v>2371.6639965061026</v>
      </c>
      <c r="N923" s="5">
        <v>2365.3403210733404</v>
      </c>
      <c r="O923" s="5">
        <v>2360.7112609745104</v>
      </c>
      <c r="P923" s="5">
        <v>2358.9175063653961</v>
      </c>
      <c r="Q923" s="5">
        <v>2358.0911902429857</v>
      </c>
      <c r="R923" s="5">
        <v>2361.9966532554745</v>
      </c>
      <c r="S923" s="5">
        <v>2364.3751155335194</v>
      </c>
      <c r="T923" s="5">
        <v>2365.9925620280769</v>
      </c>
      <c r="U923" s="5">
        <v>2371.3519984006252</v>
      </c>
      <c r="V923" s="5">
        <v>2373.8685081982544</v>
      </c>
      <c r="W923" s="5">
        <v>2379.0154860287857</v>
      </c>
      <c r="X923" s="5">
        <v>2384.2882402776363</v>
      </c>
      <c r="Y923" s="5">
        <v>2390.4692188537488</v>
      </c>
      <c r="Z923" s="5">
        <v>2394.8001702430156</v>
      </c>
      <c r="AA923" s="5">
        <v>2399.9149734968814</v>
      </c>
      <c r="AB923" s="5">
        <v>2407.7015256621553</v>
      </c>
      <c r="AC923" s="5">
        <v>2412.8943612059675</v>
      </c>
      <c r="AD923" s="5">
        <v>2419.7961577825708</v>
      </c>
      <c r="AE923" s="5">
        <v>2419.6497687391261</v>
      </c>
      <c r="AF923" s="5"/>
      <c r="AG923" s="6"/>
    </row>
    <row r="924" spans="1:33">
      <c r="A924" t="str">
        <f t="shared" si="15"/>
        <v>HIGHW06000016Mig_InternalIN</v>
      </c>
      <c r="B924" t="str">
        <f>VLOOKUP(D924, Lookups!B:D,3,FALSE)</f>
        <v>W06000016</v>
      </c>
      <c r="C924" s="3" t="s">
        <v>174</v>
      </c>
      <c r="D924" s="3" t="s">
        <v>55</v>
      </c>
      <c r="E924" s="3" t="s">
        <v>36</v>
      </c>
      <c r="F924" s="4" t="s">
        <v>31</v>
      </c>
      <c r="G924" s="5">
        <v>6265.9813399999994</v>
      </c>
      <c r="H924" s="5">
        <v>6265.981340000003</v>
      </c>
      <c r="I924" s="5">
        <v>6265.9813400000039</v>
      </c>
      <c r="J924" s="5">
        <v>6265.9813400000003</v>
      </c>
      <c r="K924" s="5">
        <v>6265.981340000003</v>
      </c>
      <c r="L924" s="5">
        <v>6265.9813400000003</v>
      </c>
      <c r="M924" s="5">
        <v>6265.9813399999966</v>
      </c>
      <c r="N924" s="5">
        <v>6265.9813399999994</v>
      </c>
      <c r="O924" s="5">
        <v>6265.9813400000003</v>
      </c>
      <c r="P924" s="5">
        <v>6265.9813399999975</v>
      </c>
      <c r="Q924" s="5">
        <v>6265.9813400000012</v>
      </c>
      <c r="R924" s="5">
        <v>6265.9813399999994</v>
      </c>
      <c r="S924" s="5">
        <v>6265.9813400000003</v>
      </c>
      <c r="T924" s="5">
        <v>6265.9813400000003</v>
      </c>
      <c r="U924" s="5">
        <v>6265.9813400000003</v>
      </c>
      <c r="V924" s="5">
        <v>6265.9813400000012</v>
      </c>
      <c r="W924" s="5">
        <v>6265.9813399999985</v>
      </c>
      <c r="X924" s="5">
        <v>6265.981340000003</v>
      </c>
      <c r="Y924" s="5">
        <v>6265.9813399999994</v>
      </c>
      <c r="Z924" s="5">
        <v>6265.9813400000012</v>
      </c>
      <c r="AA924" s="5">
        <v>6265.9813400000003</v>
      </c>
      <c r="AB924" s="5">
        <v>6265.9813400000003</v>
      </c>
      <c r="AC924" s="5">
        <v>6265.9813399999975</v>
      </c>
      <c r="AD924" s="5">
        <v>6265.9813399999994</v>
      </c>
      <c r="AE924" s="5">
        <v>6265.9813399999975</v>
      </c>
      <c r="AF924" s="5"/>
      <c r="AG924" s="6"/>
    </row>
    <row r="925" spans="1:33">
      <c r="A925" t="str">
        <f t="shared" si="15"/>
        <v>HIGHW06000016Mig_InternalOut</v>
      </c>
      <c r="B925" t="str">
        <f>VLOOKUP(D925, Lookups!B:D,3,FALSE)</f>
        <v>W06000016</v>
      </c>
      <c r="C925" s="3" t="s">
        <v>174</v>
      </c>
      <c r="D925" s="3" t="s">
        <v>55</v>
      </c>
      <c r="E925" s="3" t="s">
        <v>37</v>
      </c>
      <c r="F925" s="4" t="s">
        <v>31</v>
      </c>
      <c r="G925" s="5">
        <v>6555.4499599999972</v>
      </c>
      <c r="H925" s="5">
        <v>6555.4499599999981</v>
      </c>
      <c r="I925" s="5">
        <v>6555.4499599999972</v>
      </c>
      <c r="J925" s="5">
        <v>6555.4499599999999</v>
      </c>
      <c r="K925" s="5">
        <v>6555.4499600000017</v>
      </c>
      <c r="L925" s="5">
        <v>6555.4499600000026</v>
      </c>
      <c r="M925" s="5">
        <v>6555.4499600000017</v>
      </c>
      <c r="N925" s="5">
        <v>6555.4499600000017</v>
      </c>
      <c r="O925" s="5">
        <v>6555.4499599999981</v>
      </c>
      <c r="P925" s="5">
        <v>6555.449959999999</v>
      </c>
      <c r="Q925" s="5">
        <v>6555.4499599999963</v>
      </c>
      <c r="R925" s="5">
        <v>6555.4499599999999</v>
      </c>
      <c r="S925" s="5">
        <v>6555.4499600000026</v>
      </c>
      <c r="T925" s="5">
        <v>6555.4499599999981</v>
      </c>
      <c r="U925" s="5">
        <v>6555.4499600000026</v>
      </c>
      <c r="V925" s="5">
        <v>6555.4499599999999</v>
      </c>
      <c r="W925" s="5">
        <v>6555.4499600000008</v>
      </c>
      <c r="X925" s="5">
        <v>6555.4499599999999</v>
      </c>
      <c r="Y925" s="5">
        <v>6555.4499599999999</v>
      </c>
      <c r="Z925" s="5">
        <v>6555.4499599999999</v>
      </c>
      <c r="AA925" s="5">
        <v>6555.4499600000008</v>
      </c>
      <c r="AB925" s="5">
        <v>6555.4499599999999</v>
      </c>
      <c r="AC925" s="5">
        <v>6555.449959999999</v>
      </c>
      <c r="AD925" s="5">
        <v>6555.4499600000063</v>
      </c>
      <c r="AE925" s="5">
        <v>6555.4499599999954</v>
      </c>
      <c r="AF925" s="5"/>
      <c r="AG925" s="6"/>
    </row>
    <row r="926" spans="1:33">
      <c r="A926" t="str">
        <f t="shared" si="15"/>
        <v>HIGHW06000016Mig_OverseasIn</v>
      </c>
      <c r="B926" t="str">
        <f>VLOOKUP(D926, Lookups!B:D,3,FALSE)</f>
        <v>W06000016</v>
      </c>
      <c r="C926" s="3" t="s">
        <v>174</v>
      </c>
      <c r="D926" s="3" t="s">
        <v>55</v>
      </c>
      <c r="E926" s="3" t="s">
        <v>38</v>
      </c>
      <c r="F926" s="4" t="s">
        <v>31</v>
      </c>
      <c r="G926" s="5">
        <v>827.80000000000007</v>
      </c>
      <c r="H926" s="5">
        <v>827.80000000000007</v>
      </c>
      <c r="I926" s="5">
        <v>827.80000000000007</v>
      </c>
      <c r="J926" s="5">
        <v>827.80000000000007</v>
      </c>
      <c r="K926" s="5">
        <v>827.80000000000007</v>
      </c>
      <c r="L926" s="5">
        <v>827.80000000000007</v>
      </c>
      <c r="M926" s="5">
        <v>827.80000000000007</v>
      </c>
      <c r="N926" s="5">
        <v>827.80000000000007</v>
      </c>
      <c r="O926" s="5">
        <v>827.80000000000007</v>
      </c>
      <c r="P926" s="5">
        <v>827.80000000000007</v>
      </c>
      <c r="Q926" s="5">
        <v>827.80000000000007</v>
      </c>
      <c r="R926" s="5">
        <v>827.80000000000007</v>
      </c>
      <c r="S926" s="5">
        <v>827.80000000000007</v>
      </c>
      <c r="T926" s="5">
        <v>827.80000000000007</v>
      </c>
      <c r="U926" s="5">
        <v>827.80000000000007</v>
      </c>
      <c r="V926" s="5">
        <v>827.80000000000007</v>
      </c>
      <c r="W926" s="5">
        <v>827.80000000000007</v>
      </c>
      <c r="X926" s="5">
        <v>827.80000000000007</v>
      </c>
      <c r="Y926" s="5">
        <v>827.80000000000007</v>
      </c>
      <c r="Z926" s="5">
        <v>827.80000000000007</v>
      </c>
      <c r="AA926" s="5">
        <v>827.80000000000007</v>
      </c>
      <c r="AB926" s="5">
        <v>827.80000000000007</v>
      </c>
      <c r="AC926" s="5">
        <v>827.80000000000007</v>
      </c>
      <c r="AD926" s="5">
        <v>827.80000000000007</v>
      </c>
      <c r="AE926" s="5">
        <v>827.80000000000007</v>
      </c>
      <c r="AF926" s="5"/>
      <c r="AG926" s="6"/>
    </row>
    <row r="927" spans="1:33">
      <c r="A927" t="str">
        <f t="shared" si="15"/>
        <v>HIGHW06000016Mig_OverseasOut</v>
      </c>
      <c r="B927" t="str">
        <f>VLOOKUP(D927, Lookups!B:D,3,FALSE)</f>
        <v>W06000016</v>
      </c>
      <c r="C927" s="3" t="s">
        <v>174</v>
      </c>
      <c r="D927" s="3" t="s">
        <v>55</v>
      </c>
      <c r="E927" s="3" t="s">
        <v>39</v>
      </c>
      <c r="F927" s="4" t="s">
        <v>31</v>
      </c>
      <c r="G927" s="5">
        <v>468.00000000000011</v>
      </c>
      <c r="H927" s="5">
        <v>467.99999999999983</v>
      </c>
      <c r="I927" s="5">
        <v>467.99999999999989</v>
      </c>
      <c r="J927" s="5">
        <v>467.99999999999994</v>
      </c>
      <c r="K927" s="5">
        <v>467.99999999999983</v>
      </c>
      <c r="L927" s="5">
        <v>467.99999999999966</v>
      </c>
      <c r="M927" s="5">
        <v>467.99999999999994</v>
      </c>
      <c r="N927" s="5">
        <v>468</v>
      </c>
      <c r="O927" s="5">
        <v>468</v>
      </c>
      <c r="P927" s="5">
        <v>468</v>
      </c>
      <c r="Q927" s="5">
        <v>467.99999999999977</v>
      </c>
      <c r="R927" s="5">
        <v>468</v>
      </c>
      <c r="S927" s="5">
        <v>467.99999999999989</v>
      </c>
      <c r="T927" s="5">
        <v>467.99999999999989</v>
      </c>
      <c r="U927" s="5">
        <v>468</v>
      </c>
      <c r="V927" s="5">
        <v>467.99999999999977</v>
      </c>
      <c r="W927" s="5">
        <v>467.99999999999972</v>
      </c>
      <c r="X927" s="5">
        <v>468.00000000000006</v>
      </c>
      <c r="Y927" s="5">
        <v>468</v>
      </c>
      <c r="Z927" s="5">
        <v>467.99999999999977</v>
      </c>
      <c r="AA927" s="5">
        <v>467.99999999999994</v>
      </c>
      <c r="AB927" s="5">
        <v>467.99999999999989</v>
      </c>
      <c r="AC927" s="5">
        <v>467.99999999999994</v>
      </c>
      <c r="AD927" s="5">
        <v>468.00000000000017</v>
      </c>
      <c r="AE927" s="5">
        <v>468.00000000000017</v>
      </c>
      <c r="AF927" s="5"/>
      <c r="AG927" s="6"/>
    </row>
    <row r="928" spans="1:33">
      <c r="A928" t="str">
        <f t="shared" si="15"/>
        <v>HIGHW06000016Constraint</v>
      </c>
      <c r="B928" t="str">
        <f>VLOOKUP(D928, Lookups!B:D,3,FALSE)</f>
        <v>W06000016</v>
      </c>
      <c r="C928" s="3" t="s">
        <v>174</v>
      </c>
      <c r="D928" s="3" t="s">
        <v>55</v>
      </c>
      <c r="E928" s="3" t="s">
        <v>40</v>
      </c>
      <c r="F928" s="4" t="s">
        <v>31</v>
      </c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6"/>
    </row>
    <row r="929" spans="1:33">
      <c r="A929" t="str">
        <f t="shared" si="15"/>
        <v>HIGHW06000024StartPop</v>
      </c>
      <c r="B929" t="str">
        <f>VLOOKUP(D929, Lookups!B:D,3,FALSE)</f>
        <v>W06000024</v>
      </c>
      <c r="C929" s="3" t="s">
        <v>174</v>
      </c>
      <c r="D929" s="3" t="s">
        <v>56</v>
      </c>
      <c r="E929" s="3" t="s">
        <v>30</v>
      </c>
      <c r="F929" s="4" t="s">
        <v>31</v>
      </c>
      <c r="G929" s="5">
        <v>59065</v>
      </c>
      <c r="H929" s="5">
        <v>59101.173088658172</v>
      </c>
      <c r="I929" s="5">
        <v>59162.054399263347</v>
      </c>
      <c r="J929" s="5">
        <v>59229.114718463308</v>
      </c>
      <c r="K929" s="5">
        <v>59298.553228716693</v>
      </c>
      <c r="L929" s="5">
        <v>59368.262527575469</v>
      </c>
      <c r="M929" s="5">
        <v>59439.187355833674</v>
      </c>
      <c r="N929" s="5">
        <v>59507.38081525579</v>
      </c>
      <c r="O929" s="5">
        <v>59572.865861792547</v>
      </c>
      <c r="P929" s="5">
        <v>59634.758538577029</v>
      </c>
      <c r="Q929" s="5">
        <v>59694.926534995961</v>
      </c>
      <c r="R929" s="5">
        <v>59753.444852067318</v>
      </c>
      <c r="S929" s="5">
        <v>59806.570934545314</v>
      </c>
      <c r="T929" s="5">
        <v>59850.90679923103</v>
      </c>
      <c r="U929" s="5">
        <v>59888.451710391731</v>
      </c>
      <c r="V929" s="5">
        <v>59920.196009367595</v>
      </c>
      <c r="W929" s="5">
        <v>59944.850102022436</v>
      </c>
      <c r="X929" s="5">
        <v>59963.030817679108</v>
      </c>
      <c r="Y929" s="5">
        <v>59975.013028892768</v>
      </c>
      <c r="Z929" s="5">
        <v>59983.612481336488</v>
      </c>
      <c r="AA929" s="5">
        <v>59987.45400984247</v>
      </c>
      <c r="AB929" s="5">
        <v>59986.340961456081</v>
      </c>
      <c r="AC929" s="5">
        <v>59981.880123318151</v>
      </c>
      <c r="AD929" s="5">
        <v>59977.722589190795</v>
      </c>
      <c r="AE929" s="5">
        <v>59972.771218967391</v>
      </c>
      <c r="AF929" s="5">
        <v>59966.389114365811</v>
      </c>
      <c r="AG929" s="6"/>
    </row>
    <row r="930" spans="1:33">
      <c r="A930" t="str">
        <f t="shared" si="15"/>
        <v>HIGHW06000024Births</v>
      </c>
      <c r="B930" t="str">
        <f>VLOOKUP(D930, Lookups!B:D,3,FALSE)</f>
        <v>W06000024</v>
      </c>
      <c r="C930" s="3" t="s">
        <v>174</v>
      </c>
      <c r="D930" s="3" t="s">
        <v>56</v>
      </c>
      <c r="E930" s="3" t="s">
        <v>34</v>
      </c>
      <c r="F930" s="4" t="s">
        <v>32</v>
      </c>
      <c r="G930" s="5">
        <v>352.70817952692431</v>
      </c>
      <c r="H930" s="5">
        <v>357.02030242213198</v>
      </c>
      <c r="I930" s="5">
        <v>357.38466103745691</v>
      </c>
      <c r="J930" s="5">
        <v>356.86784447095903</v>
      </c>
      <c r="K930" s="5">
        <v>355.73562142817536</v>
      </c>
      <c r="L930" s="5">
        <v>354.67823834681963</v>
      </c>
      <c r="M930" s="5">
        <v>353.15855955366499</v>
      </c>
      <c r="N930" s="5">
        <v>351.25019151729646</v>
      </c>
      <c r="O930" s="5">
        <v>349.14194281335165</v>
      </c>
      <c r="P930" s="5">
        <v>347.31069714853805</v>
      </c>
      <c r="Q930" s="5">
        <v>346.75016225267109</v>
      </c>
      <c r="R930" s="5">
        <v>344.82766238543945</v>
      </c>
      <c r="S930" s="5">
        <v>341.02178550137103</v>
      </c>
      <c r="T930" s="5">
        <v>337.89234267563103</v>
      </c>
      <c r="U930" s="5">
        <v>335.28059017524311</v>
      </c>
      <c r="V930" s="5">
        <v>332.80760842173208</v>
      </c>
      <c r="W930" s="5">
        <v>330.6644631532746</v>
      </c>
      <c r="X930" s="5">
        <v>328.75106114973221</v>
      </c>
      <c r="Y930" s="5">
        <v>327.2576350242324</v>
      </c>
      <c r="Z930" s="5">
        <v>326.17873629790313</v>
      </c>
      <c r="AA930" s="5">
        <v>325.11307498124154</v>
      </c>
      <c r="AB930" s="5">
        <v>324.48592469294238</v>
      </c>
      <c r="AC930" s="5">
        <v>324.7722539110456</v>
      </c>
      <c r="AD930" s="5">
        <v>325.20373764328866</v>
      </c>
      <c r="AE930" s="5">
        <v>325.08687312025506</v>
      </c>
      <c r="AF930" s="5"/>
      <c r="AG930" s="6"/>
    </row>
    <row r="931" spans="1:33">
      <c r="A931" t="str">
        <f t="shared" si="15"/>
        <v>HIGHW06000024Births</v>
      </c>
      <c r="B931" t="str">
        <f>VLOOKUP(D931, Lookups!B:D,3,FALSE)</f>
        <v>W06000024</v>
      </c>
      <c r="C931" s="3" t="s">
        <v>174</v>
      </c>
      <c r="D931" s="3" t="s">
        <v>56</v>
      </c>
      <c r="E931" s="3" t="s">
        <v>34</v>
      </c>
      <c r="F931" s="4" t="s">
        <v>33</v>
      </c>
      <c r="G931" s="5">
        <v>335.91256756659266</v>
      </c>
      <c r="H931" s="5">
        <v>340.01935146747837</v>
      </c>
      <c r="I931" s="5">
        <v>340.36635968870246</v>
      </c>
      <c r="J931" s="5">
        <v>339.87415341198351</v>
      </c>
      <c r="K931" s="5">
        <v>338.79584570199609</v>
      </c>
      <c r="L931" s="5">
        <v>337.78881414906732</v>
      </c>
      <c r="M931" s="5">
        <v>336.34150094535948</v>
      </c>
      <c r="N931" s="5">
        <v>334.52400749278809</v>
      </c>
      <c r="O931" s="5">
        <v>332.51615149080669</v>
      </c>
      <c r="P931" s="5">
        <v>330.77210791932566</v>
      </c>
      <c r="Q931" s="5">
        <v>330.23826513650761</v>
      </c>
      <c r="R931" s="5">
        <v>328.4073127967734</v>
      </c>
      <c r="S931" s="5">
        <v>324.78266797655829</v>
      </c>
      <c r="T931" s="5">
        <v>321.80224609902444</v>
      </c>
      <c r="U931" s="5">
        <v>319.31486264953799</v>
      </c>
      <c r="V931" s="5">
        <v>316.95964182227669</v>
      </c>
      <c r="W931" s="5">
        <v>314.91855099540294</v>
      </c>
      <c r="X931" s="5">
        <v>313.09626328815705</v>
      </c>
      <c r="Y931" s="5">
        <v>311.67395262623666</v>
      </c>
      <c r="Z931" s="5">
        <v>310.64642998190311</v>
      </c>
      <c r="AA931" s="5">
        <v>309.63151439498279</v>
      </c>
      <c r="AB931" s="5">
        <v>309.03422837832363</v>
      </c>
      <c r="AC931" s="5">
        <v>309.3069228844488</v>
      </c>
      <c r="AD931" s="5">
        <v>309.71785979142777</v>
      </c>
      <c r="AE931" s="5">
        <v>309.60656024050064</v>
      </c>
      <c r="AF931" s="5"/>
      <c r="AG931" s="6"/>
    </row>
    <row r="932" spans="1:33">
      <c r="A932" t="str">
        <f t="shared" si="15"/>
        <v>HIGHW06000024Deaths</v>
      </c>
      <c r="B932" t="str">
        <f>VLOOKUP(D932, Lookups!B:D,3,FALSE)</f>
        <v>W06000024</v>
      </c>
      <c r="C932" s="3" t="s">
        <v>174</v>
      </c>
      <c r="D932" s="3" t="s">
        <v>56</v>
      </c>
      <c r="E932" s="3" t="s">
        <v>35</v>
      </c>
      <c r="F932" s="4" t="s">
        <v>31</v>
      </c>
      <c r="G932" s="5">
        <v>602.04195843532978</v>
      </c>
      <c r="H932" s="5">
        <v>585.75264328444143</v>
      </c>
      <c r="I932" s="5">
        <v>580.2850015262261</v>
      </c>
      <c r="J932" s="5">
        <v>576.89778762950095</v>
      </c>
      <c r="K932" s="5">
        <v>574.41646827146246</v>
      </c>
      <c r="L932" s="5">
        <v>571.13652423765154</v>
      </c>
      <c r="M932" s="5">
        <v>570.90090107692242</v>
      </c>
      <c r="N932" s="5">
        <v>569.88345247331665</v>
      </c>
      <c r="O932" s="5">
        <v>569.35971751963973</v>
      </c>
      <c r="P932" s="5">
        <v>567.50910864892444</v>
      </c>
      <c r="Q932" s="5">
        <v>568.06441031790052</v>
      </c>
      <c r="R932" s="5">
        <v>569.70319270417372</v>
      </c>
      <c r="S932" s="5">
        <v>571.06288879221847</v>
      </c>
      <c r="T932" s="5">
        <v>571.74397761393925</v>
      </c>
      <c r="U932" s="5">
        <v>572.4454538489058</v>
      </c>
      <c r="V932" s="5">
        <v>574.70745758915496</v>
      </c>
      <c r="W932" s="5">
        <v>576.99659849203533</v>
      </c>
      <c r="X932" s="5">
        <v>579.45941322423994</v>
      </c>
      <c r="Y932" s="5">
        <v>579.92643520675063</v>
      </c>
      <c r="Z932" s="5">
        <v>582.57793777381323</v>
      </c>
      <c r="AA932" s="5">
        <v>585.45193776262727</v>
      </c>
      <c r="AB932" s="5">
        <v>587.57529120920367</v>
      </c>
      <c r="AC932" s="5">
        <v>587.83101092282914</v>
      </c>
      <c r="AD932" s="5">
        <v>589.46726765810729</v>
      </c>
      <c r="AE932" s="5">
        <v>590.66983796235581</v>
      </c>
      <c r="AF932" s="5"/>
      <c r="AG932" s="6"/>
    </row>
    <row r="933" spans="1:33">
      <c r="A933" t="str">
        <f t="shared" si="15"/>
        <v>HIGHW06000024Mig_InternalIN</v>
      </c>
      <c r="B933" t="str">
        <f>VLOOKUP(D933, Lookups!B:D,3,FALSE)</f>
        <v>W06000024</v>
      </c>
      <c r="C933" s="3" t="s">
        <v>174</v>
      </c>
      <c r="D933" s="3" t="s">
        <v>56</v>
      </c>
      <c r="E933" s="3" t="s">
        <v>36</v>
      </c>
      <c r="F933" s="4" t="s">
        <v>31</v>
      </c>
      <c r="G933" s="5">
        <v>1430.2392599999998</v>
      </c>
      <c r="H933" s="5">
        <v>1430.2392600000003</v>
      </c>
      <c r="I933" s="5">
        <v>1430.2392599999991</v>
      </c>
      <c r="J933" s="5">
        <v>1430.2392599999998</v>
      </c>
      <c r="K933" s="5">
        <v>1430.2392600000001</v>
      </c>
      <c r="L933" s="5">
        <v>1430.2392599999994</v>
      </c>
      <c r="M933" s="5">
        <v>1430.2392599999994</v>
      </c>
      <c r="N933" s="5">
        <v>1430.2392599999989</v>
      </c>
      <c r="O933" s="5">
        <v>1430.2392599999998</v>
      </c>
      <c r="P933" s="5">
        <v>1430.2392599999998</v>
      </c>
      <c r="Q933" s="5">
        <v>1430.2392599999994</v>
      </c>
      <c r="R933" s="5">
        <v>1430.239260000001</v>
      </c>
      <c r="S933" s="5">
        <v>1430.2392599999985</v>
      </c>
      <c r="T933" s="5">
        <v>1430.2392600000003</v>
      </c>
      <c r="U933" s="5">
        <v>1430.2392599999994</v>
      </c>
      <c r="V933" s="5">
        <v>1430.2392600000003</v>
      </c>
      <c r="W933" s="5">
        <v>1430.2392599999994</v>
      </c>
      <c r="X933" s="5">
        <v>1430.2392600000003</v>
      </c>
      <c r="Y933" s="5">
        <v>1430.2392599999998</v>
      </c>
      <c r="Z933" s="5">
        <v>1430.2392599999996</v>
      </c>
      <c r="AA933" s="5">
        <v>1430.2392599999991</v>
      </c>
      <c r="AB933" s="5">
        <v>1430.2392599999994</v>
      </c>
      <c r="AC933" s="5">
        <v>1430.2392599999998</v>
      </c>
      <c r="AD933" s="5">
        <v>1430.2392599999994</v>
      </c>
      <c r="AE933" s="5">
        <v>1430.2392599999987</v>
      </c>
      <c r="AF933" s="5"/>
      <c r="AG933" s="6"/>
    </row>
    <row r="934" spans="1:33">
      <c r="A934" t="str">
        <f t="shared" si="15"/>
        <v>HIGHW06000024Mig_InternalOut</v>
      </c>
      <c r="B934" t="str">
        <f>VLOOKUP(D934, Lookups!B:D,3,FALSE)</f>
        <v>W06000024</v>
      </c>
      <c r="C934" s="3" t="s">
        <v>174</v>
      </c>
      <c r="D934" s="3" t="s">
        <v>56</v>
      </c>
      <c r="E934" s="3" t="s">
        <v>37</v>
      </c>
      <c r="F934" s="4" t="s">
        <v>31</v>
      </c>
      <c r="G934" s="5">
        <v>1561.2449600000004</v>
      </c>
      <c r="H934" s="5">
        <v>1561.2449600000002</v>
      </c>
      <c r="I934" s="5">
        <v>1561.2449600000002</v>
      </c>
      <c r="J934" s="5">
        <v>1561.2449599999995</v>
      </c>
      <c r="K934" s="5">
        <v>1561.2449600000002</v>
      </c>
      <c r="L934" s="5">
        <v>1561.2449600000014</v>
      </c>
      <c r="M934" s="5">
        <v>1561.2449600000002</v>
      </c>
      <c r="N934" s="5">
        <v>1561.24496</v>
      </c>
      <c r="O934" s="5">
        <v>1561.2449600000004</v>
      </c>
      <c r="P934" s="5">
        <v>1561.2449599999993</v>
      </c>
      <c r="Q934" s="5">
        <v>1561.24496</v>
      </c>
      <c r="R934" s="5">
        <v>1561.2449599999998</v>
      </c>
      <c r="S934" s="5">
        <v>1561.2449599999998</v>
      </c>
      <c r="T934" s="5">
        <v>1561.2449599999995</v>
      </c>
      <c r="U934" s="5">
        <v>1561.24496</v>
      </c>
      <c r="V934" s="5">
        <v>1561.2449599999995</v>
      </c>
      <c r="W934" s="5">
        <v>1561.2449600000014</v>
      </c>
      <c r="X934" s="5">
        <v>1561.2449600000004</v>
      </c>
      <c r="Y934" s="5">
        <v>1561.2449599999991</v>
      </c>
      <c r="Z934" s="5">
        <v>1561.2449599999991</v>
      </c>
      <c r="AA934" s="5">
        <v>1561.2449600000002</v>
      </c>
      <c r="AB934" s="5">
        <v>1561.2449599999993</v>
      </c>
      <c r="AC934" s="5">
        <v>1561.2449599999989</v>
      </c>
      <c r="AD934" s="5">
        <v>1561.2449600000007</v>
      </c>
      <c r="AE934" s="5">
        <v>1561.2449600000014</v>
      </c>
      <c r="AF934" s="5"/>
      <c r="AG934" s="6"/>
    </row>
    <row r="935" spans="1:33">
      <c r="A935" t="str">
        <f t="shared" si="15"/>
        <v>HIGHW06000024Mig_OverseasIn</v>
      </c>
      <c r="B935" t="str">
        <f>VLOOKUP(D935, Lookups!B:D,3,FALSE)</f>
        <v>W06000024</v>
      </c>
      <c r="C935" s="3" t="s">
        <v>174</v>
      </c>
      <c r="D935" s="3" t="s">
        <v>56</v>
      </c>
      <c r="E935" s="3" t="s">
        <v>38</v>
      </c>
      <c r="F935" s="4" t="s">
        <v>31</v>
      </c>
      <c r="G935" s="5">
        <v>162.39999999999995</v>
      </c>
      <c r="H935" s="5">
        <v>162.39999999999995</v>
      </c>
      <c r="I935" s="5">
        <v>162.39999999999995</v>
      </c>
      <c r="J935" s="5">
        <v>162.39999999999995</v>
      </c>
      <c r="K935" s="5">
        <v>162.39999999999995</v>
      </c>
      <c r="L935" s="5">
        <v>162.39999999999995</v>
      </c>
      <c r="M935" s="5">
        <v>162.39999999999995</v>
      </c>
      <c r="N935" s="5">
        <v>162.39999999999995</v>
      </c>
      <c r="O935" s="5">
        <v>162.39999999999995</v>
      </c>
      <c r="P935" s="5">
        <v>162.39999999999995</v>
      </c>
      <c r="Q935" s="5">
        <v>162.39999999999995</v>
      </c>
      <c r="R935" s="5">
        <v>162.39999999999995</v>
      </c>
      <c r="S935" s="5">
        <v>162.39999999999995</v>
      </c>
      <c r="T935" s="5">
        <v>162.39999999999995</v>
      </c>
      <c r="U935" s="5">
        <v>162.39999999999995</v>
      </c>
      <c r="V935" s="5">
        <v>162.39999999999995</v>
      </c>
      <c r="W935" s="5">
        <v>162.39999999999995</v>
      </c>
      <c r="X935" s="5">
        <v>162.39999999999995</v>
      </c>
      <c r="Y935" s="5">
        <v>162.39999999999995</v>
      </c>
      <c r="Z935" s="5">
        <v>162.39999999999995</v>
      </c>
      <c r="AA935" s="5">
        <v>162.39999999999995</v>
      </c>
      <c r="AB935" s="5">
        <v>162.39999999999995</v>
      </c>
      <c r="AC935" s="5">
        <v>162.39999999999995</v>
      </c>
      <c r="AD935" s="5">
        <v>162.39999999999995</v>
      </c>
      <c r="AE935" s="5">
        <v>162.39999999999995</v>
      </c>
      <c r="AF935" s="5"/>
      <c r="AG935" s="6"/>
    </row>
    <row r="936" spans="1:33">
      <c r="A936" t="str">
        <f t="shared" si="15"/>
        <v>HIGHW06000024Mig_OverseasOut</v>
      </c>
      <c r="B936" t="str">
        <f>VLOOKUP(D936, Lookups!B:D,3,FALSE)</f>
        <v>W06000024</v>
      </c>
      <c r="C936" s="3" t="s">
        <v>174</v>
      </c>
      <c r="D936" s="3" t="s">
        <v>56</v>
      </c>
      <c r="E936" s="3" t="s">
        <v>39</v>
      </c>
      <c r="F936" s="4" t="s">
        <v>31</v>
      </c>
      <c r="G936" s="5">
        <v>81.800000000000011</v>
      </c>
      <c r="H936" s="5">
        <v>81.800000000000026</v>
      </c>
      <c r="I936" s="5">
        <v>81.800000000000026</v>
      </c>
      <c r="J936" s="5">
        <v>81.799999999999983</v>
      </c>
      <c r="K936" s="5">
        <v>81.8</v>
      </c>
      <c r="L936" s="5">
        <v>81.799999999999969</v>
      </c>
      <c r="M936" s="5">
        <v>81.799999999999969</v>
      </c>
      <c r="N936" s="5">
        <v>81.80000000000004</v>
      </c>
      <c r="O936" s="5">
        <v>81.799999999999955</v>
      </c>
      <c r="P936" s="5">
        <v>81.80000000000004</v>
      </c>
      <c r="Q936" s="5">
        <v>81.799999999999983</v>
      </c>
      <c r="R936" s="5">
        <v>81.800000000000011</v>
      </c>
      <c r="S936" s="5">
        <v>81.80000000000004</v>
      </c>
      <c r="T936" s="5">
        <v>81.800000000000026</v>
      </c>
      <c r="U936" s="5">
        <v>81.800000000000011</v>
      </c>
      <c r="V936" s="5">
        <v>81.800000000000011</v>
      </c>
      <c r="W936" s="5">
        <v>81.800000000000011</v>
      </c>
      <c r="X936" s="5">
        <v>81.800000000000054</v>
      </c>
      <c r="Y936" s="5">
        <v>81.799999999999983</v>
      </c>
      <c r="Z936" s="5">
        <v>81.800000000000026</v>
      </c>
      <c r="AA936" s="5">
        <v>81.8</v>
      </c>
      <c r="AB936" s="5">
        <v>81.800000000000011</v>
      </c>
      <c r="AC936" s="5">
        <v>81.800000000000054</v>
      </c>
      <c r="AD936" s="5">
        <v>81.799999999999969</v>
      </c>
      <c r="AE936" s="5">
        <v>81.800000000000026</v>
      </c>
      <c r="AF936" s="5"/>
      <c r="AG936" s="6"/>
    </row>
    <row r="937" spans="1:33">
      <c r="A937" t="str">
        <f t="shared" si="15"/>
        <v>HIGHW06000024Constraint</v>
      </c>
      <c r="B937" t="str">
        <f>VLOOKUP(D937, Lookups!B:D,3,FALSE)</f>
        <v>W06000024</v>
      </c>
      <c r="C937" s="3" t="s">
        <v>174</v>
      </c>
      <c r="D937" s="3" t="s">
        <v>56</v>
      </c>
      <c r="E937" s="3" t="s">
        <v>40</v>
      </c>
      <c r="F937" s="4" t="s">
        <v>31</v>
      </c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6"/>
    </row>
    <row r="938" spans="1:33">
      <c r="A938" t="str">
        <f t="shared" si="15"/>
        <v>HIGHW06000018StartPop</v>
      </c>
      <c r="B938" t="str">
        <f>VLOOKUP(D938, Lookups!B:D,3,FALSE)</f>
        <v>W06000018</v>
      </c>
      <c r="C938" s="3" t="s">
        <v>174</v>
      </c>
      <c r="D938" s="3" t="s">
        <v>57</v>
      </c>
      <c r="E938" s="3" t="s">
        <v>30</v>
      </c>
      <c r="F938" s="4" t="s">
        <v>31</v>
      </c>
      <c r="G938" s="5">
        <v>179941</v>
      </c>
      <c r="H938" s="5">
        <v>180205.66021140665</v>
      </c>
      <c r="I938" s="5">
        <v>180547.57833217137</v>
      </c>
      <c r="J938" s="5">
        <v>180897.57878996141</v>
      </c>
      <c r="K938" s="5">
        <v>181260.96419599588</v>
      </c>
      <c r="L938" s="5">
        <v>181633.21943247048</v>
      </c>
      <c r="M938" s="5">
        <v>182008.32989989626</v>
      </c>
      <c r="N938" s="5">
        <v>182391.28389945297</v>
      </c>
      <c r="O938" s="5">
        <v>182776.91055200127</v>
      </c>
      <c r="P938" s="5">
        <v>183165.55194224106</v>
      </c>
      <c r="Q938" s="5">
        <v>183554.01515681719</v>
      </c>
      <c r="R938" s="5">
        <v>183945.11866939976</v>
      </c>
      <c r="S938" s="5">
        <v>184329.70407622933</v>
      </c>
      <c r="T938" s="5">
        <v>184698.4519812497</v>
      </c>
      <c r="U938" s="5">
        <v>185046.88863933744</v>
      </c>
      <c r="V938" s="5">
        <v>185374.0522798431</v>
      </c>
      <c r="W938" s="5">
        <v>185679.4680973528</v>
      </c>
      <c r="X938" s="5">
        <v>185965.97318591399</v>
      </c>
      <c r="Y938" s="5">
        <v>186237.22843945655</v>
      </c>
      <c r="Z938" s="5">
        <v>186494.74554313507</v>
      </c>
      <c r="AA938" s="5">
        <v>186739.61866988757</v>
      </c>
      <c r="AB938" s="5">
        <v>186975.60358714618</v>
      </c>
      <c r="AC938" s="5">
        <v>187205.54658338003</v>
      </c>
      <c r="AD938" s="5">
        <v>187435.29456919085</v>
      </c>
      <c r="AE938" s="5">
        <v>187664.53415550786</v>
      </c>
      <c r="AF938" s="5">
        <v>187897.16532252438</v>
      </c>
      <c r="AG938" s="6"/>
    </row>
    <row r="939" spans="1:33">
      <c r="A939" t="str">
        <f t="shared" si="15"/>
        <v>HIGHW06000018Births</v>
      </c>
      <c r="B939" t="str">
        <f>VLOOKUP(D939, Lookups!B:D,3,FALSE)</f>
        <v>W06000018</v>
      </c>
      <c r="C939" s="3" t="s">
        <v>174</v>
      </c>
      <c r="D939" s="3" t="s">
        <v>57</v>
      </c>
      <c r="E939" s="3" t="s">
        <v>34</v>
      </c>
      <c r="F939" s="4" t="s">
        <v>32</v>
      </c>
      <c r="G939" s="5">
        <v>1077.964136860184</v>
      </c>
      <c r="H939" s="5">
        <v>1095.7465228385477</v>
      </c>
      <c r="I939" s="5">
        <v>1099.2918065396379</v>
      </c>
      <c r="J939" s="5">
        <v>1104.4768437411367</v>
      </c>
      <c r="K939" s="5">
        <v>1108.930665180666</v>
      </c>
      <c r="L939" s="5">
        <v>1112.8667295448752</v>
      </c>
      <c r="M939" s="5">
        <v>1118.5976450794383</v>
      </c>
      <c r="N939" s="5">
        <v>1122.8683184318847</v>
      </c>
      <c r="O939" s="5">
        <v>1126.022375160871</v>
      </c>
      <c r="P939" s="5">
        <v>1130.3668113833555</v>
      </c>
      <c r="Q939" s="5">
        <v>1135.6327593526992</v>
      </c>
      <c r="R939" s="5">
        <v>1137.3073776573335</v>
      </c>
      <c r="S939" s="5">
        <v>1133.5825184174262</v>
      </c>
      <c r="T939" s="5">
        <v>1127.9372961664239</v>
      </c>
      <c r="U939" s="5">
        <v>1122.7049027818077</v>
      </c>
      <c r="V939" s="5">
        <v>1117.6548037809407</v>
      </c>
      <c r="W939" s="5">
        <v>1112.7616909779376</v>
      </c>
      <c r="X939" s="5">
        <v>1109.3597464887325</v>
      </c>
      <c r="Y939" s="5">
        <v>1107.2057804233464</v>
      </c>
      <c r="Z939" s="5">
        <v>1106.0963719677873</v>
      </c>
      <c r="AA939" s="5">
        <v>1106.360298229263</v>
      </c>
      <c r="AB939" s="5">
        <v>1107.642511892629</v>
      </c>
      <c r="AC939" s="5">
        <v>1110.3991524914736</v>
      </c>
      <c r="AD939" s="5">
        <v>1114.2331296768753</v>
      </c>
      <c r="AE939" s="5">
        <v>1117.2469414799193</v>
      </c>
      <c r="AF939" s="5"/>
      <c r="AG939" s="6"/>
    </row>
    <row r="940" spans="1:33">
      <c r="A940" t="str">
        <f t="shared" si="15"/>
        <v>HIGHW06000018Births</v>
      </c>
      <c r="B940" t="str">
        <f>VLOOKUP(D940, Lookups!B:D,3,FALSE)</f>
        <v>W06000018</v>
      </c>
      <c r="C940" s="3" t="s">
        <v>174</v>
      </c>
      <c r="D940" s="3" t="s">
        <v>57</v>
      </c>
      <c r="E940" s="3" t="s">
        <v>34</v>
      </c>
      <c r="F940" s="4" t="s">
        <v>33</v>
      </c>
      <c r="G940" s="5">
        <v>1026.6325590835042</v>
      </c>
      <c r="H940" s="5">
        <v>1043.5681655655092</v>
      </c>
      <c r="I940" s="5">
        <v>1046.9446263903828</v>
      </c>
      <c r="J940" s="5">
        <v>1051.8827572883392</v>
      </c>
      <c r="K940" s="5">
        <v>1056.1244921900984</v>
      </c>
      <c r="L940" s="5">
        <v>1059.8731250924095</v>
      </c>
      <c r="M940" s="5">
        <v>1065.3311401412934</v>
      </c>
      <c r="N940" s="5">
        <v>1069.3984482853309</v>
      </c>
      <c r="O940" s="5">
        <v>1072.4023119765716</v>
      </c>
      <c r="P940" s="5">
        <v>1076.5398704762965</v>
      </c>
      <c r="Q940" s="5">
        <v>1081.5550592519774</v>
      </c>
      <c r="R940" s="5">
        <v>1083.1499339020584</v>
      </c>
      <c r="S940" s="5">
        <v>1079.6024487465406</v>
      </c>
      <c r="T940" s="5">
        <v>1074.2260463524663</v>
      </c>
      <c r="U940" s="5">
        <v>1069.2428143256323</v>
      </c>
      <c r="V940" s="5">
        <v>1064.4331960056884</v>
      </c>
      <c r="W940" s="5">
        <v>1059.7730883573363</v>
      </c>
      <c r="X940" s="5">
        <v>1056.5331410739457</v>
      </c>
      <c r="Y940" s="5">
        <v>1054.4817447257078</v>
      </c>
      <c r="Z940" s="5">
        <v>1053.4251651950408</v>
      </c>
      <c r="AA940" s="5">
        <v>1053.6765235510038</v>
      </c>
      <c r="AB940" s="5">
        <v>1054.8976794777191</v>
      </c>
      <c r="AC940" s="5">
        <v>1057.5230515988255</v>
      </c>
      <c r="AD940" s="5">
        <v>1061.1744586120321</v>
      </c>
      <c r="AE940" s="5">
        <v>1064.0447557009197</v>
      </c>
      <c r="AF940" s="5"/>
      <c r="AG940" s="6"/>
    </row>
    <row r="941" spans="1:33">
      <c r="A941" t="str">
        <f t="shared" si="15"/>
        <v>HIGHW06000018Deaths</v>
      </c>
      <c r="B941" t="str">
        <f>VLOOKUP(D941, Lookups!B:D,3,FALSE)</f>
        <v>W06000018</v>
      </c>
      <c r="C941" s="3" t="s">
        <v>174</v>
      </c>
      <c r="D941" s="3" t="s">
        <v>57</v>
      </c>
      <c r="E941" s="3" t="s">
        <v>35</v>
      </c>
      <c r="F941" s="4" t="s">
        <v>31</v>
      </c>
      <c r="G941" s="5">
        <v>1729.9395245370406</v>
      </c>
      <c r="H941" s="5">
        <v>1687.3996076393728</v>
      </c>
      <c r="I941" s="5">
        <v>1686.2390151398924</v>
      </c>
      <c r="J941" s="5">
        <v>1682.9772349951661</v>
      </c>
      <c r="K941" s="5">
        <v>1682.8029608960999</v>
      </c>
      <c r="L941" s="5">
        <v>1687.6324272114937</v>
      </c>
      <c r="M941" s="5">
        <v>1690.9778256640609</v>
      </c>
      <c r="N941" s="5">
        <v>1696.6431541688933</v>
      </c>
      <c r="O941" s="5">
        <v>1699.7863368976159</v>
      </c>
      <c r="P941" s="5">
        <v>1708.4465072835389</v>
      </c>
      <c r="Q941" s="5">
        <v>1716.0873460221485</v>
      </c>
      <c r="R941" s="5">
        <v>1725.8749447297598</v>
      </c>
      <c r="S941" s="5">
        <v>1734.4401021436324</v>
      </c>
      <c r="T941" s="5">
        <v>1743.7297244310262</v>
      </c>
      <c r="U941" s="5">
        <v>1754.7871166018397</v>
      </c>
      <c r="V941" s="5">
        <v>1766.6752222769474</v>
      </c>
      <c r="W941" s="5">
        <v>1776.0327307740474</v>
      </c>
      <c r="X941" s="5">
        <v>1784.6406740200177</v>
      </c>
      <c r="Y941" s="5">
        <v>1794.1734614707207</v>
      </c>
      <c r="Z941" s="5">
        <v>1804.6514504104202</v>
      </c>
      <c r="AA941" s="5">
        <v>1814.0549445216307</v>
      </c>
      <c r="AB941" s="5">
        <v>1822.6002351363161</v>
      </c>
      <c r="AC941" s="5">
        <v>1828.1772582796332</v>
      </c>
      <c r="AD941" s="5">
        <v>1836.1710419718142</v>
      </c>
      <c r="AE941" s="5">
        <v>1838.6635701644045</v>
      </c>
      <c r="AF941" s="5"/>
      <c r="AG941" s="6"/>
    </row>
    <row r="942" spans="1:33">
      <c r="A942" t="str">
        <f t="shared" si="15"/>
        <v>HIGHW06000018Mig_InternalIN</v>
      </c>
      <c r="B942" t="str">
        <f>VLOOKUP(D942, Lookups!B:D,3,FALSE)</f>
        <v>W06000018</v>
      </c>
      <c r="C942" s="3" t="s">
        <v>174</v>
      </c>
      <c r="D942" s="3" t="s">
        <v>57</v>
      </c>
      <c r="E942" s="3" t="s">
        <v>36</v>
      </c>
      <c r="F942" s="4" t="s">
        <v>31</v>
      </c>
      <c r="G942" s="5">
        <v>4383.5647000000026</v>
      </c>
      <c r="H942" s="5">
        <v>4383.5647000000044</v>
      </c>
      <c r="I942" s="5">
        <v>4383.5646999999981</v>
      </c>
      <c r="J942" s="5">
        <v>4383.5646999999972</v>
      </c>
      <c r="K942" s="5">
        <v>4383.564699999999</v>
      </c>
      <c r="L942" s="5">
        <v>4383.5646999999972</v>
      </c>
      <c r="M942" s="5">
        <v>4383.5647000000008</v>
      </c>
      <c r="N942" s="5">
        <v>4383.5647000000008</v>
      </c>
      <c r="O942" s="5">
        <v>4383.564699999999</v>
      </c>
      <c r="P942" s="5">
        <v>4383.5646999999999</v>
      </c>
      <c r="Q942" s="5">
        <v>4383.5647000000017</v>
      </c>
      <c r="R942" s="5">
        <v>4383.5646999999999</v>
      </c>
      <c r="S942" s="5">
        <v>4383.5646999999981</v>
      </c>
      <c r="T942" s="5">
        <v>4383.5646999999999</v>
      </c>
      <c r="U942" s="5">
        <v>4383.564699999999</v>
      </c>
      <c r="V942" s="5">
        <v>4383.5647000000017</v>
      </c>
      <c r="W942" s="5">
        <v>4383.564699999999</v>
      </c>
      <c r="X942" s="5">
        <v>4383.564699999999</v>
      </c>
      <c r="Y942" s="5">
        <v>4383.5646999999963</v>
      </c>
      <c r="Z942" s="5">
        <v>4383.5646999999963</v>
      </c>
      <c r="AA942" s="5">
        <v>4383.5646999999981</v>
      </c>
      <c r="AB942" s="5">
        <v>4383.5646999999981</v>
      </c>
      <c r="AC942" s="5">
        <v>4383.5647000000008</v>
      </c>
      <c r="AD942" s="5">
        <v>4383.5647000000017</v>
      </c>
      <c r="AE942" s="5">
        <v>4383.5646999999981</v>
      </c>
      <c r="AF942" s="5"/>
      <c r="AG942" s="6"/>
    </row>
    <row r="943" spans="1:33">
      <c r="A943" t="str">
        <f t="shared" si="15"/>
        <v>HIGHW06000018Mig_InternalOut</v>
      </c>
      <c r="B943" t="str">
        <f>VLOOKUP(D943, Lookups!B:D,3,FALSE)</f>
        <v>W06000018</v>
      </c>
      <c r="C943" s="3" t="s">
        <v>174</v>
      </c>
      <c r="D943" s="3" t="s">
        <v>57</v>
      </c>
      <c r="E943" s="3" t="s">
        <v>37</v>
      </c>
      <c r="F943" s="4" t="s">
        <v>31</v>
      </c>
      <c r="G943" s="5">
        <v>4462.9616599999999</v>
      </c>
      <c r="H943" s="5">
        <v>4462.961659999999</v>
      </c>
      <c r="I943" s="5">
        <v>4462.9616600000008</v>
      </c>
      <c r="J943" s="5">
        <v>4462.9616599999963</v>
      </c>
      <c r="K943" s="5">
        <v>4462.9616599999972</v>
      </c>
      <c r="L943" s="5">
        <v>4462.961659999999</v>
      </c>
      <c r="M943" s="5">
        <v>4462.9616600000008</v>
      </c>
      <c r="N943" s="5">
        <v>4462.9616599999981</v>
      </c>
      <c r="O943" s="5">
        <v>4462.9616600000027</v>
      </c>
      <c r="P943" s="5">
        <v>4462.9616600000008</v>
      </c>
      <c r="Q943" s="5">
        <v>4462.9616600000018</v>
      </c>
      <c r="R943" s="5">
        <v>4462.9616600000027</v>
      </c>
      <c r="S943" s="5">
        <v>4462.9616599999999</v>
      </c>
      <c r="T943" s="5">
        <v>4462.961659999999</v>
      </c>
      <c r="U943" s="5">
        <v>4462.9616599999999</v>
      </c>
      <c r="V943" s="5">
        <v>4462.9616600000018</v>
      </c>
      <c r="W943" s="5">
        <v>4462.9616599999999</v>
      </c>
      <c r="X943" s="5">
        <v>4462.9616600000008</v>
      </c>
      <c r="Y943" s="5">
        <v>4462.9616600000008</v>
      </c>
      <c r="Z943" s="5">
        <v>4462.9616600000008</v>
      </c>
      <c r="AA943" s="5">
        <v>4462.961659999999</v>
      </c>
      <c r="AB943" s="5">
        <v>4462.9616600000027</v>
      </c>
      <c r="AC943" s="5">
        <v>4462.9616600000008</v>
      </c>
      <c r="AD943" s="5">
        <v>4462.9616600000027</v>
      </c>
      <c r="AE943" s="5">
        <v>4462.9616599999999</v>
      </c>
      <c r="AF943" s="5"/>
      <c r="AG943" s="6"/>
    </row>
    <row r="944" spans="1:33">
      <c r="A944" t="str">
        <f t="shared" si="15"/>
        <v>HIGHW06000018Mig_OverseasIn</v>
      </c>
      <c r="B944" t="str">
        <f>VLOOKUP(D944, Lookups!B:D,3,FALSE)</f>
        <v>W06000018</v>
      </c>
      <c r="C944" s="3" t="s">
        <v>174</v>
      </c>
      <c r="D944" s="3" t="s">
        <v>57</v>
      </c>
      <c r="E944" s="3" t="s">
        <v>38</v>
      </c>
      <c r="F944" s="4" t="s">
        <v>31</v>
      </c>
      <c r="G944" s="5">
        <v>143.99999999999997</v>
      </c>
      <c r="H944" s="5">
        <v>143.99999999999997</v>
      </c>
      <c r="I944" s="5">
        <v>143.99999999999997</v>
      </c>
      <c r="J944" s="5">
        <v>143.99999999999997</v>
      </c>
      <c r="K944" s="5">
        <v>143.99999999999997</v>
      </c>
      <c r="L944" s="5">
        <v>143.99999999999997</v>
      </c>
      <c r="M944" s="5">
        <v>143.99999999999997</v>
      </c>
      <c r="N944" s="5">
        <v>143.99999999999997</v>
      </c>
      <c r="O944" s="5">
        <v>143.99999999999997</v>
      </c>
      <c r="P944" s="5">
        <v>143.99999999999997</v>
      </c>
      <c r="Q944" s="5">
        <v>143.99999999999997</v>
      </c>
      <c r="R944" s="5">
        <v>143.99999999999997</v>
      </c>
      <c r="S944" s="5">
        <v>143.99999999999997</v>
      </c>
      <c r="T944" s="5">
        <v>143.99999999999997</v>
      </c>
      <c r="U944" s="5">
        <v>143.99999999999997</v>
      </c>
      <c r="V944" s="5">
        <v>143.99999999999997</v>
      </c>
      <c r="W944" s="5">
        <v>143.99999999999997</v>
      </c>
      <c r="X944" s="5">
        <v>143.99999999999997</v>
      </c>
      <c r="Y944" s="5">
        <v>143.99999999999997</v>
      </c>
      <c r="Z944" s="5">
        <v>143.99999999999997</v>
      </c>
      <c r="AA944" s="5">
        <v>143.99999999999997</v>
      </c>
      <c r="AB944" s="5">
        <v>143.99999999999997</v>
      </c>
      <c r="AC944" s="5">
        <v>143.99999999999997</v>
      </c>
      <c r="AD944" s="5">
        <v>143.99999999999997</v>
      </c>
      <c r="AE944" s="5">
        <v>143.99999999999997</v>
      </c>
      <c r="AF944" s="5"/>
      <c r="AG944" s="6"/>
    </row>
    <row r="945" spans="1:33">
      <c r="A945" t="str">
        <f t="shared" si="15"/>
        <v>HIGHW06000018Mig_OverseasOut</v>
      </c>
      <c r="B945" t="str">
        <f>VLOOKUP(D945, Lookups!B:D,3,FALSE)</f>
        <v>W06000018</v>
      </c>
      <c r="C945" s="3" t="s">
        <v>174</v>
      </c>
      <c r="D945" s="3" t="s">
        <v>57</v>
      </c>
      <c r="E945" s="3" t="s">
        <v>39</v>
      </c>
      <c r="F945" s="4" t="s">
        <v>31</v>
      </c>
      <c r="G945" s="5">
        <v>174.60000000000005</v>
      </c>
      <c r="H945" s="5">
        <v>174.6</v>
      </c>
      <c r="I945" s="5">
        <v>174.60000000000005</v>
      </c>
      <c r="J945" s="5">
        <v>174.6</v>
      </c>
      <c r="K945" s="5">
        <v>174.6</v>
      </c>
      <c r="L945" s="5">
        <v>174.59999999999994</v>
      </c>
      <c r="M945" s="5">
        <v>174.60000000000008</v>
      </c>
      <c r="N945" s="5">
        <v>174.59999999999997</v>
      </c>
      <c r="O945" s="5">
        <v>174.6</v>
      </c>
      <c r="P945" s="5">
        <v>174.60000000000008</v>
      </c>
      <c r="Q945" s="5">
        <v>174.60000000000002</v>
      </c>
      <c r="R945" s="5">
        <v>174.60000000000002</v>
      </c>
      <c r="S945" s="5">
        <v>174.59999999999997</v>
      </c>
      <c r="T945" s="5">
        <v>174.60000000000014</v>
      </c>
      <c r="U945" s="5">
        <v>174.60000000000019</v>
      </c>
      <c r="V945" s="5">
        <v>174.60000000000008</v>
      </c>
      <c r="W945" s="5">
        <v>174.59999999999997</v>
      </c>
      <c r="X945" s="5">
        <v>174.60000000000005</v>
      </c>
      <c r="Y945" s="5">
        <v>174.60000000000011</v>
      </c>
      <c r="Z945" s="5">
        <v>174.59999999999988</v>
      </c>
      <c r="AA945" s="5">
        <v>174.59999999999997</v>
      </c>
      <c r="AB945" s="5">
        <v>174.59999999999994</v>
      </c>
      <c r="AC945" s="5">
        <v>174.60000000000011</v>
      </c>
      <c r="AD945" s="5">
        <v>174.60000000000008</v>
      </c>
      <c r="AE945" s="5">
        <v>174.6</v>
      </c>
      <c r="AF945" s="5"/>
      <c r="AG945" s="6"/>
    </row>
    <row r="946" spans="1:33">
      <c r="A946" t="str">
        <f t="shared" si="15"/>
        <v>HIGHW06000018Constraint</v>
      </c>
      <c r="B946" t="str">
        <f>VLOOKUP(D946, Lookups!B:D,3,FALSE)</f>
        <v>W06000018</v>
      </c>
      <c r="C946" s="3" t="s">
        <v>174</v>
      </c>
      <c r="D946" s="3" t="s">
        <v>57</v>
      </c>
      <c r="E946" s="3" t="s">
        <v>40</v>
      </c>
      <c r="F946" s="4" t="s">
        <v>31</v>
      </c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6"/>
    </row>
    <row r="947" spans="1:33">
      <c r="A947" t="str">
        <f t="shared" si="15"/>
        <v>HIGHW06000019StartPop</v>
      </c>
      <c r="B947" t="str">
        <f>VLOOKUP(D947, Lookups!B:D,3,FALSE)</f>
        <v>W06000019</v>
      </c>
      <c r="C947" s="3" t="s">
        <v>174</v>
      </c>
      <c r="D947" s="3" t="s">
        <v>58</v>
      </c>
      <c r="E947" s="3" t="s">
        <v>30</v>
      </c>
      <c r="F947" s="4" t="s">
        <v>31</v>
      </c>
      <c r="G947" s="5">
        <v>69674</v>
      </c>
      <c r="H947" s="5">
        <v>69609.080093065204</v>
      </c>
      <c r="I947" s="5">
        <v>69575.440047224532</v>
      </c>
      <c r="J947" s="5">
        <v>69549.352367239364</v>
      </c>
      <c r="K947" s="5">
        <v>69527.470503277975</v>
      </c>
      <c r="L947" s="5">
        <v>69509.491859154747</v>
      </c>
      <c r="M947" s="5">
        <v>69493.976260806739</v>
      </c>
      <c r="N947" s="5">
        <v>69483.339005921371</v>
      </c>
      <c r="O947" s="5">
        <v>69470.654563792283</v>
      </c>
      <c r="P947" s="5">
        <v>69457.384437528861</v>
      </c>
      <c r="Q947" s="5">
        <v>69442.481332480864</v>
      </c>
      <c r="R947" s="5">
        <v>69426.814424560944</v>
      </c>
      <c r="S947" s="5">
        <v>69406.334241777586</v>
      </c>
      <c r="T947" s="5">
        <v>69375.367166083801</v>
      </c>
      <c r="U947" s="5">
        <v>69335.645189843446</v>
      </c>
      <c r="V947" s="5">
        <v>69286.271839820693</v>
      </c>
      <c r="W947" s="5">
        <v>69228.897408868434</v>
      </c>
      <c r="X947" s="5">
        <v>69161.682435151975</v>
      </c>
      <c r="Y947" s="5">
        <v>69087.502877170336</v>
      </c>
      <c r="Z947" s="5">
        <v>69007.548038649344</v>
      </c>
      <c r="AA947" s="5">
        <v>68923.834875953791</v>
      </c>
      <c r="AB947" s="5">
        <v>68840.75899972464</v>
      </c>
      <c r="AC947" s="5">
        <v>68758.403132979161</v>
      </c>
      <c r="AD947" s="5">
        <v>68678.76392359336</v>
      </c>
      <c r="AE947" s="5">
        <v>68601.436320568115</v>
      </c>
      <c r="AF947" s="5">
        <v>68527.195927612833</v>
      </c>
      <c r="AG947" s="6"/>
    </row>
    <row r="948" spans="1:33">
      <c r="A948" t="str">
        <f t="shared" si="15"/>
        <v>HIGHW06000019Births</v>
      </c>
      <c r="B948" t="str">
        <f>VLOOKUP(D948, Lookups!B:D,3,FALSE)</f>
        <v>W06000019</v>
      </c>
      <c r="C948" s="3" t="s">
        <v>174</v>
      </c>
      <c r="D948" s="3" t="s">
        <v>58</v>
      </c>
      <c r="E948" s="3" t="s">
        <v>34</v>
      </c>
      <c r="F948" s="4" t="s">
        <v>32</v>
      </c>
      <c r="G948" s="5">
        <v>408.67225221750266</v>
      </c>
      <c r="H948" s="5">
        <v>415.05521479055665</v>
      </c>
      <c r="I948" s="5">
        <v>415.94736203746595</v>
      </c>
      <c r="J948" s="5">
        <v>416.88494239265299</v>
      </c>
      <c r="K948" s="5">
        <v>417.04317857406704</v>
      </c>
      <c r="L948" s="5">
        <v>417.16956227769026</v>
      </c>
      <c r="M948" s="5">
        <v>417.62419339069277</v>
      </c>
      <c r="N948" s="5">
        <v>416.95621479153658</v>
      </c>
      <c r="O948" s="5">
        <v>415.71009782135275</v>
      </c>
      <c r="P948" s="5">
        <v>414.63968367196412</v>
      </c>
      <c r="Q948" s="5">
        <v>413.9791956075988</v>
      </c>
      <c r="R948" s="5">
        <v>411.9356667361605</v>
      </c>
      <c r="S948" s="5">
        <v>407.54756487351642</v>
      </c>
      <c r="T948" s="5">
        <v>402.79838165540207</v>
      </c>
      <c r="U948" s="5">
        <v>398.2648354160159</v>
      </c>
      <c r="V948" s="5">
        <v>393.78061125976654</v>
      </c>
      <c r="W948" s="5">
        <v>389.57362658171559</v>
      </c>
      <c r="X948" s="5">
        <v>386.21969165611267</v>
      </c>
      <c r="Y948" s="5">
        <v>384.03413353770645</v>
      </c>
      <c r="Z948" s="5">
        <v>382.5549987267359</v>
      </c>
      <c r="AA948" s="5">
        <v>381.86039033132113</v>
      </c>
      <c r="AB948" s="5">
        <v>381.94857878831266</v>
      </c>
      <c r="AC948" s="5">
        <v>382.46753786347392</v>
      </c>
      <c r="AD948" s="5">
        <v>383.48152645600919</v>
      </c>
      <c r="AE948" s="5">
        <v>384.38086261363236</v>
      </c>
      <c r="AF948" s="5"/>
      <c r="AG948" s="6"/>
    </row>
    <row r="949" spans="1:33">
      <c r="A949" t="str">
        <f t="shared" si="15"/>
        <v>HIGHW06000019Births</v>
      </c>
      <c r="B949" t="str">
        <f>VLOOKUP(D949, Lookups!B:D,3,FALSE)</f>
        <v>W06000019</v>
      </c>
      <c r="C949" s="3" t="s">
        <v>174</v>
      </c>
      <c r="D949" s="3" t="s">
        <v>58</v>
      </c>
      <c r="E949" s="3" t="s">
        <v>34</v>
      </c>
      <c r="F949" s="4" t="s">
        <v>33</v>
      </c>
      <c r="G949" s="5">
        <v>389.21168689575063</v>
      </c>
      <c r="H949" s="5">
        <v>395.29069915305604</v>
      </c>
      <c r="I949" s="5">
        <v>396.14036323728203</v>
      </c>
      <c r="J949" s="5">
        <v>397.03329695045335</v>
      </c>
      <c r="K949" s="5">
        <v>397.1839980826245</v>
      </c>
      <c r="L949" s="5">
        <v>397.30436352024947</v>
      </c>
      <c r="M949" s="5">
        <v>397.73734555278736</v>
      </c>
      <c r="N949" s="5">
        <v>397.10117542874013</v>
      </c>
      <c r="O949" s="5">
        <v>395.91439730665581</v>
      </c>
      <c r="P949" s="5">
        <v>394.89495521216566</v>
      </c>
      <c r="Q949" s="5">
        <v>394.26591893110856</v>
      </c>
      <c r="R949" s="5">
        <v>392.31970086771685</v>
      </c>
      <c r="S949" s="5">
        <v>388.14055604209477</v>
      </c>
      <c r="T949" s="5">
        <v>383.61752419525561</v>
      </c>
      <c r="U949" s="5">
        <v>379.29986090914565</v>
      </c>
      <c r="V949" s="5">
        <v>375.02917103773348</v>
      </c>
      <c r="W949" s="5">
        <v>371.02251877689599</v>
      </c>
      <c r="X949" s="5">
        <v>367.82829488954064</v>
      </c>
      <c r="Y949" s="5">
        <v>365.74681087035924</v>
      </c>
      <c r="Z949" s="5">
        <v>364.33811098481453</v>
      </c>
      <c r="AA949" s="5">
        <v>363.67657914886439</v>
      </c>
      <c r="AB949" s="5">
        <v>363.76056815943258</v>
      </c>
      <c r="AC949" s="5">
        <v>364.25481492068775</v>
      </c>
      <c r="AD949" s="5">
        <v>365.22051838710195</v>
      </c>
      <c r="AE949" s="5">
        <v>366.07702905327881</v>
      </c>
      <c r="AF949" s="5"/>
      <c r="AG949" s="6"/>
    </row>
    <row r="950" spans="1:33">
      <c r="A950" t="str">
        <f t="shared" si="15"/>
        <v>HIGHW06000019Deaths</v>
      </c>
      <c r="B950" t="str">
        <f>VLOOKUP(D950, Lookups!B:D,3,FALSE)</f>
        <v>W06000019</v>
      </c>
      <c r="C950" s="3" t="s">
        <v>174</v>
      </c>
      <c r="D950" s="3" t="s">
        <v>58</v>
      </c>
      <c r="E950" s="3" t="s">
        <v>35</v>
      </c>
      <c r="F950" s="4" t="s">
        <v>31</v>
      </c>
      <c r="G950" s="5">
        <v>750.82398604810987</v>
      </c>
      <c r="H950" s="5">
        <v>732.00609978425291</v>
      </c>
      <c r="I950" s="5">
        <v>726.19554525989133</v>
      </c>
      <c r="J950" s="5">
        <v>723.82024330446222</v>
      </c>
      <c r="K950" s="5">
        <v>720.22596077995286</v>
      </c>
      <c r="L950" s="5">
        <v>718.00966414591721</v>
      </c>
      <c r="M950" s="5">
        <v>714.01893382888136</v>
      </c>
      <c r="N950" s="5">
        <v>714.76197234936126</v>
      </c>
      <c r="O950" s="5">
        <v>712.9147613914796</v>
      </c>
      <c r="P950" s="5">
        <v>712.45788393202542</v>
      </c>
      <c r="Q950" s="5">
        <v>711.93216245866347</v>
      </c>
      <c r="R950" s="5">
        <v>712.75569038724541</v>
      </c>
      <c r="S950" s="5">
        <v>714.67533660940398</v>
      </c>
      <c r="T950" s="5">
        <v>714.15802209104515</v>
      </c>
      <c r="U950" s="5">
        <v>714.95818634786974</v>
      </c>
      <c r="V950" s="5">
        <v>714.20435324979553</v>
      </c>
      <c r="W950" s="5">
        <v>715.83125907506678</v>
      </c>
      <c r="X950" s="5">
        <v>716.24768452729529</v>
      </c>
      <c r="Y950" s="5">
        <v>717.75592292905526</v>
      </c>
      <c r="Z950" s="5">
        <v>718.62641240706023</v>
      </c>
      <c r="AA950" s="5">
        <v>716.63298570937036</v>
      </c>
      <c r="AB950" s="5">
        <v>716.08515369320594</v>
      </c>
      <c r="AC950" s="5">
        <v>714.38170216999811</v>
      </c>
      <c r="AD950" s="5">
        <v>714.04978786834806</v>
      </c>
      <c r="AE950" s="5">
        <v>712.71842462215363</v>
      </c>
      <c r="AF950" s="5"/>
      <c r="AG950" s="6"/>
    </row>
    <row r="951" spans="1:33">
      <c r="A951" t="str">
        <f t="shared" si="15"/>
        <v>HIGHW06000019Mig_InternalIN</v>
      </c>
      <c r="B951" t="str">
        <f>VLOOKUP(D951, Lookups!B:D,3,FALSE)</f>
        <v>W06000019</v>
      </c>
      <c r="C951" s="3" t="s">
        <v>174</v>
      </c>
      <c r="D951" s="3" t="s">
        <v>58</v>
      </c>
      <c r="E951" s="3" t="s">
        <v>36</v>
      </c>
      <c r="F951" s="4" t="s">
        <v>31</v>
      </c>
      <c r="G951" s="5">
        <v>1652.706999999999</v>
      </c>
      <c r="H951" s="5">
        <v>1652.7069999999999</v>
      </c>
      <c r="I951" s="5">
        <v>1652.7069999999994</v>
      </c>
      <c r="J951" s="5">
        <v>1652.7070000000001</v>
      </c>
      <c r="K951" s="5">
        <v>1652.7069999999997</v>
      </c>
      <c r="L951" s="5">
        <v>1652.7069999999992</v>
      </c>
      <c r="M951" s="5">
        <v>1652.7069999999997</v>
      </c>
      <c r="N951" s="5">
        <v>1652.7069999999999</v>
      </c>
      <c r="O951" s="5">
        <v>1652.7070000000001</v>
      </c>
      <c r="P951" s="5">
        <v>1652.7069999999994</v>
      </c>
      <c r="Q951" s="5">
        <v>1652.7070000000008</v>
      </c>
      <c r="R951" s="5">
        <v>1652.7069999999994</v>
      </c>
      <c r="S951" s="5">
        <v>1652.7069999999997</v>
      </c>
      <c r="T951" s="5">
        <v>1652.7069999999999</v>
      </c>
      <c r="U951" s="5">
        <v>1652.7069999999994</v>
      </c>
      <c r="V951" s="5">
        <v>1652.7070000000003</v>
      </c>
      <c r="W951" s="5">
        <v>1652.7069999999997</v>
      </c>
      <c r="X951" s="5">
        <v>1652.7070000000001</v>
      </c>
      <c r="Y951" s="5">
        <v>1652.7069999999999</v>
      </c>
      <c r="Z951" s="5">
        <v>1652.7069999999999</v>
      </c>
      <c r="AA951" s="5">
        <v>1652.7069999999994</v>
      </c>
      <c r="AB951" s="5">
        <v>1652.706999999999</v>
      </c>
      <c r="AC951" s="5">
        <v>1652.7069999999992</v>
      </c>
      <c r="AD951" s="5">
        <v>1652.7069999999999</v>
      </c>
      <c r="AE951" s="5">
        <v>1652.7069999999994</v>
      </c>
      <c r="AF951" s="5"/>
      <c r="AG951" s="6"/>
    </row>
    <row r="952" spans="1:33">
      <c r="A952" t="str">
        <f t="shared" si="15"/>
        <v>HIGHW06000019Mig_InternalOut</v>
      </c>
      <c r="B952" t="str">
        <f>VLOOKUP(D952, Lookups!B:D,3,FALSE)</f>
        <v>W06000019</v>
      </c>
      <c r="C952" s="3" t="s">
        <v>174</v>
      </c>
      <c r="D952" s="3" t="s">
        <v>58</v>
      </c>
      <c r="E952" s="3" t="s">
        <v>37</v>
      </c>
      <c r="F952" s="4" t="s">
        <v>31</v>
      </c>
      <c r="G952" s="5">
        <v>1778.8868599999989</v>
      </c>
      <c r="H952" s="5">
        <v>1778.8868600000003</v>
      </c>
      <c r="I952" s="5">
        <v>1778.8868599999996</v>
      </c>
      <c r="J952" s="5">
        <v>1778.8868599999989</v>
      </c>
      <c r="K952" s="5">
        <v>1778.8868600000012</v>
      </c>
      <c r="L952" s="5">
        <v>1778.8868599999998</v>
      </c>
      <c r="M952" s="5">
        <v>1778.8868600000008</v>
      </c>
      <c r="N952" s="5">
        <v>1778.8868599999998</v>
      </c>
      <c r="O952" s="5">
        <v>1778.8868600000001</v>
      </c>
      <c r="P952" s="5">
        <v>1778.8868599999996</v>
      </c>
      <c r="Q952" s="5">
        <v>1778.8868599999994</v>
      </c>
      <c r="R952" s="5">
        <v>1778.8868599999996</v>
      </c>
      <c r="S952" s="5">
        <v>1778.8868599999994</v>
      </c>
      <c r="T952" s="5">
        <v>1778.8868599999989</v>
      </c>
      <c r="U952" s="5">
        <v>1778.8868599999992</v>
      </c>
      <c r="V952" s="5">
        <v>1778.8868600000003</v>
      </c>
      <c r="W952" s="5">
        <v>1778.8868599999992</v>
      </c>
      <c r="X952" s="5">
        <v>1778.8868599999994</v>
      </c>
      <c r="Y952" s="5">
        <v>1778.8868599999996</v>
      </c>
      <c r="Z952" s="5">
        <v>1778.8868600000008</v>
      </c>
      <c r="AA952" s="5">
        <v>1778.8868599999996</v>
      </c>
      <c r="AB952" s="5">
        <v>1778.8868599999989</v>
      </c>
      <c r="AC952" s="5">
        <v>1778.8868600000003</v>
      </c>
      <c r="AD952" s="5">
        <v>1778.8868600000001</v>
      </c>
      <c r="AE952" s="5">
        <v>1778.8868600000005</v>
      </c>
      <c r="AF952" s="5"/>
      <c r="AG952" s="6"/>
    </row>
    <row r="953" spans="1:33">
      <c r="A953" t="str">
        <f t="shared" si="15"/>
        <v>HIGHW06000019Mig_OverseasIn</v>
      </c>
      <c r="B953" t="str">
        <f>VLOOKUP(D953, Lookups!B:D,3,FALSE)</f>
        <v>W06000019</v>
      </c>
      <c r="C953" s="3" t="s">
        <v>174</v>
      </c>
      <c r="D953" s="3" t="s">
        <v>58</v>
      </c>
      <c r="E953" s="3" t="s">
        <v>38</v>
      </c>
      <c r="F953" s="4" t="s">
        <v>31</v>
      </c>
      <c r="G953" s="5">
        <v>81.400000000000105</v>
      </c>
      <c r="H953" s="5">
        <v>81.400000000000105</v>
      </c>
      <c r="I953" s="5">
        <v>81.400000000000105</v>
      </c>
      <c r="J953" s="5">
        <v>81.400000000000105</v>
      </c>
      <c r="K953" s="5">
        <v>81.400000000000105</v>
      </c>
      <c r="L953" s="5">
        <v>81.400000000000105</v>
      </c>
      <c r="M953" s="5">
        <v>81.400000000000105</v>
      </c>
      <c r="N953" s="5">
        <v>81.400000000000105</v>
      </c>
      <c r="O953" s="5">
        <v>81.400000000000105</v>
      </c>
      <c r="P953" s="5">
        <v>81.400000000000105</v>
      </c>
      <c r="Q953" s="5">
        <v>81.400000000000105</v>
      </c>
      <c r="R953" s="5">
        <v>81.400000000000105</v>
      </c>
      <c r="S953" s="5">
        <v>81.400000000000105</v>
      </c>
      <c r="T953" s="5">
        <v>81.400000000000105</v>
      </c>
      <c r="U953" s="5">
        <v>81.400000000000105</v>
      </c>
      <c r="V953" s="5">
        <v>81.400000000000105</v>
      </c>
      <c r="W953" s="5">
        <v>81.400000000000105</v>
      </c>
      <c r="X953" s="5">
        <v>81.400000000000105</v>
      </c>
      <c r="Y953" s="5">
        <v>81.400000000000105</v>
      </c>
      <c r="Z953" s="5">
        <v>81.400000000000105</v>
      </c>
      <c r="AA953" s="5">
        <v>81.400000000000105</v>
      </c>
      <c r="AB953" s="5">
        <v>81.400000000000105</v>
      </c>
      <c r="AC953" s="5">
        <v>81.400000000000105</v>
      </c>
      <c r="AD953" s="5">
        <v>81.400000000000105</v>
      </c>
      <c r="AE953" s="5">
        <v>81.400000000000105</v>
      </c>
      <c r="AF953" s="5"/>
      <c r="AG953" s="6"/>
    </row>
    <row r="954" spans="1:33">
      <c r="A954" t="str">
        <f t="shared" si="15"/>
        <v>HIGHW06000019Mig_OverseasOut</v>
      </c>
      <c r="B954" t="str">
        <f>VLOOKUP(D954, Lookups!B:D,3,FALSE)</f>
        <v>W06000019</v>
      </c>
      <c r="C954" s="3" t="s">
        <v>174</v>
      </c>
      <c r="D954" s="3" t="s">
        <v>58</v>
      </c>
      <c r="E954" s="3" t="s">
        <v>39</v>
      </c>
      <c r="F954" s="4" t="s">
        <v>31</v>
      </c>
      <c r="G954" s="5">
        <v>67.200000000000017</v>
      </c>
      <c r="H954" s="5">
        <v>67.200000000000017</v>
      </c>
      <c r="I954" s="5">
        <v>67.199999999999974</v>
      </c>
      <c r="J954" s="5">
        <v>67.200000000000017</v>
      </c>
      <c r="K954" s="5">
        <v>67.199999999999989</v>
      </c>
      <c r="L954" s="5">
        <v>67.200000000000031</v>
      </c>
      <c r="M954" s="5">
        <v>67.2</v>
      </c>
      <c r="N954" s="5">
        <v>67.200000000000031</v>
      </c>
      <c r="O954" s="5">
        <v>67.199999999999974</v>
      </c>
      <c r="P954" s="5">
        <v>67.2</v>
      </c>
      <c r="Q954" s="5">
        <v>67.199999999999989</v>
      </c>
      <c r="R954" s="5">
        <v>67.2</v>
      </c>
      <c r="S954" s="5">
        <v>67.199999999999989</v>
      </c>
      <c r="T954" s="5">
        <v>67.200000000000045</v>
      </c>
      <c r="U954" s="5">
        <v>67.199999999999989</v>
      </c>
      <c r="V954" s="5">
        <v>67.200000000000017</v>
      </c>
      <c r="W954" s="5">
        <v>67.2</v>
      </c>
      <c r="X954" s="5">
        <v>67.2</v>
      </c>
      <c r="Y954" s="5">
        <v>67.200000000000031</v>
      </c>
      <c r="Z954" s="5">
        <v>67.200000000000017</v>
      </c>
      <c r="AA954" s="5">
        <v>67.200000000000045</v>
      </c>
      <c r="AB954" s="5">
        <v>67.200000000000031</v>
      </c>
      <c r="AC954" s="5">
        <v>67.2</v>
      </c>
      <c r="AD954" s="5">
        <v>67.200000000000017</v>
      </c>
      <c r="AE954" s="5">
        <v>67.200000000000031</v>
      </c>
      <c r="AF954" s="5"/>
      <c r="AG954" s="6"/>
    </row>
    <row r="955" spans="1:33">
      <c r="A955" t="str">
        <f t="shared" si="15"/>
        <v>HIGHW06000019Constraint</v>
      </c>
      <c r="B955" t="str">
        <f>VLOOKUP(D955, Lookups!B:D,3,FALSE)</f>
        <v>W06000019</v>
      </c>
      <c r="C955" s="3" t="s">
        <v>174</v>
      </c>
      <c r="D955" s="3" t="s">
        <v>58</v>
      </c>
      <c r="E955" s="3" t="s">
        <v>40</v>
      </c>
      <c r="F955" s="4" t="s">
        <v>31</v>
      </c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6"/>
    </row>
    <row r="956" spans="1:33">
      <c r="A956" t="str">
        <f t="shared" si="15"/>
        <v>HIGHW06000020StartPop</v>
      </c>
      <c r="B956" t="str">
        <f>VLOOKUP(D956, Lookups!B:D,3,FALSE)</f>
        <v>W06000020</v>
      </c>
      <c r="C956" s="3" t="s">
        <v>174</v>
      </c>
      <c r="D956" s="3" t="s">
        <v>59</v>
      </c>
      <c r="E956" s="3" t="s">
        <v>30</v>
      </c>
      <c r="F956" s="4" t="s">
        <v>31</v>
      </c>
      <c r="G956" s="5">
        <v>91609</v>
      </c>
      <c r="H956" s="5">
        <v>91702.642216949549</v>
      </c>
      <c r="I956" s="5">
        <v>91832.871439872441</v>
      </c>
      <c r="J956" s="5">
        <v>91968.056360156697</v>
      </c>
      <c r="K956" s="5">
        <v>92108.483068052345</v>
      </c>
      <c r="L956" s="5">
        <v>92255.888655936942</v>
      </c>
      <c r="M956" s="5">
        <v>92408.23037215005</v>
      </c>
      <c r="N956" s="5">
        <v>92563.188869708974</v>
      </c>
      <c r="O956" s="5">
        <v>92717.222436446202</v>
      </c>
      <c r="P956" s="5">
        <v>92868.901926896942</v>
      </c>
      <c r="Q956" s="5">
        <v>93016.59240883142</v>
      </c>
      <c r="R956" s="5">
        <v>93161.396056514393</v>
      </c>
      <c r="S956" s="5">
        <v>93300.727645245061</v>
      </c>
      <c r="T956" s="5">
        <v>93425.475122219621</v>
      </c>
      <c r="U956" s="5">
        <v>93538.827712611048</v>
      </c>
      <c r="V956" s="5">
        <v>93633.904749176567</v>
      </c>
      <c r="W956" s="5">
        <v>93718.816080551667</v>
      </c>
      <c r="X956" s="5">
        <v>93791.100879643753</v>
      </c>
      <c r="Y956" s="5">
        <v>93853.682375404009</v>
      </c>
      <c r="Z956" s="5">
        <v>93907.426031619718</v>
      </c>
      <c r="AA956" s="5">
        <v>93956.286692413836</v>
      </c>
      <c r="AB956" s="5">
        <v>94002.640403340833</v>
      </c>
      <c r="AC956" s="5">
        <v>94047.882659125244</v>
      </c>
      <c r="AD956" s="5">
        <v>94095.402171773327</v>
      </c>
      <c r="AE956" s="5">
        <v>94142.517548870324</v>
      </c>
      <c r="AF956" s="5">
        <v>94192.74884134125</v>
      </c>
      <c r="AG956" s="6"/>
    </row>
    <row r="957" spans="1:33">
      <c r="A957" t="str">
        <f t="shared" si="15"/>
        <v>HIGHW06000020Births</v>
      </c>
      <c r="B957" t="str">
        <f>VLOOKUP(D957, Lookups!B:D,3,FALSE)</f>
        <v>W06000020</v>
      </c>
      <c r="C957" s="3" t="s">
        <v>174</v>
      </c>
      <c r="D957" s="3" t="s">
        <v>59</v>
      </c>
      <c r="E957" s="3" t="s">
        <v>34</v>
      </c>
      <c r="F957" s="4" t="s">
        <v>32</v>
      </c>
      <c r="G957" s="5">
        <v>542.84185966453265</v>
      </c>
      <c r="H957" s="5">
        <v>551.35699813655015</v>
      </c>
      <c r="I957" s="5">
        <v>552.77136564112061</v>
      </c>
      <c r="J957" s="5">
        <v>555.47173103957834</v>
      </c>
      <c r="K957" s="5">
        <v>557.02395565761083</v>
      </c>
      <c r="L957" s="5">
        <v>557.40727248774169</v>
      </c>
      <c r="M957" s="5">
        <v>558.21551910906874</v>
      </c>
      <c r="N957" s="5">
        <v>557.62780502270061</v>
      </c>
      <c r="O957" s="5">
        <v>556.18433056470531</v>
      </c>
      <c r="P957" s="5">
        <v>555.35909289881772</v>
      </c>
      <c r="Q957" s="5">
        <v>555.04579425648581</v>
      </c>
      <c r="R957" s="5">
        <v>552.84713588828868</v>
      </c>
      <c r="S957" s="5">
        <v>548.172830120904</v>
      </c>
      <c r="T957" s="5">
        <v>542.79842963053147</v>
      </c>
      <c r="U957" s="5">
        <v>537.72786489418354</v>
      </c>
      <c r="V957" s="5">
        <v>533.51820203743659</v>
      </c>
      <c r="W957" s="5">
        <v>529.94551197691021</v>
      </c>
      <c r="X957" s="5">
        <v>527.08572485024592</v>
      </c>
      <c r="Y957" s="5">
        <v>524.98271350633945</v>
      </c>
      <c r="Z957" s="5">
        <v>523.80632008381303</v>
      </c>
      <c r="AA957" s="5">
        <v>523.81565782321877</v>
      </c>
      <c r="AB957" s="5">
        <v>524.6157863805405</v>
      </c>
      <c r="AC957" s="5">
        <v>526.18966826319456</v>
      </c>
      <c r="AD957" s="5">
        <v>528.3137056099323</v>
      </c>
      <c r="AE957" s="5">
        <v>530.2269200223725</v>
      </c>
      <c r="AF957" s="5"/>
      <c r="AG957" s="6"/>
    </row>
    <row r="958" spans="1:33">
      <c r="A958" t="str">
        <f t="shared" si="15"/>
        <v>HIGHW06000020Births</v>
      </c>
      <c r="B958" t="str">
        <f>VLOOKUP(D958, Lookups!B:D,3,FALSE)</f>
        <v>W06000020</v>
      </c>
      <c r="C958" s="3" t="s">
        <v>174</v>
      </c>
      <c r="D958" s="3" t="s">
        <v>59</v>
      </c>
      <c r="E958" s="3" t="s">
        <v>34</v>
      </c>
      <c r="F958" s="4" t="s">
        <v>33</v>
      </c>
      <c r="G958" s="5">
        <v>516.99227136471177</v>
      </c>
      <c r="H958" s="5">
        <v>525.10192742983895</v>
      </c>
      <c r="I958" s="5">
        <v>526.44894416355987</v>
      </c>
      <c r="J958" s="5">
        <v>529.02072085323175</v>
      </c>
      <c r="K958" s="5">
        <v>530.49903008207548</v>
      </c>
      <c r="L958" s="5">
        <v>530.86409374681239</v>
      </c>
      <c r="M958" s="5">
        <v>531.63385246962139</v>
      </c>
      <c r="N958" s="5">
        <v>531.07412474226408</v>
      </c>
      <c r="O958" s="5">
        <v>529.69938709922917</v>
      </c>
      <c r="P958" s="5">
        <v>528.91344642846627</v>
      </c>
      <c r="Q958" s="5">
        <v>528.61506675521355</v>
      </c>
      <c r="R958" s="5">
        <v>526.52110630707898</v>
      </c>
      <c r="S958" s="5">
        <v>522.06938632139702</v>
      </c>
      <c r="T958" s="5">
        <v>516.95090942564252</v>
      </c>
      <c r="U958" s="5">
        <v>512.12179992814299</v>
      </c>
      <c r="V958" s="5">
        <v>508.11259702080957</v>
      </c>
      <c r="W958" s="5">
        <v>504.71003490001971</v>
      </c>
      <c r="X958" s="5">
        <v>501.98642798594102</v>
      </c>
      <c r="Y958" s="5">
        <v>499.98355994613308</v>
      </c>
      <c r="Z958" s="5">
        <v>498.86318520586099</v>
      </c>
      <c r="AA958" s="5">
        <v>498.87207829142335</v>
      </c>
      <c r="AB958" s="5">
        <v>499.63410552434379</v>
      </c>
      <c r="AC958" s="5">
        <v>501.13304072045395</v>
      </c>
      <c r="AD958" s="5">
        <v>503.15593352579504</v>
      </c>
      <c r="AE958" s="5">
        <v>504.97804257484006</v>
      </c>
      <c r="AF958" s="5"/>
      <c r="AG958" s="6"/>
    </row>
    <row r="959" spans="1:33">
      <c r="A959" t="str">
        <f t="shared" si="15"/>
        <v>HIGHW06000020Deaths</v>
      </c>
      <c r="B959" t="str">
        <f>VLOOKUP(D959, Lookups!B:D,3,FALSE)</f>
        <v>W06000020</v>
      </c>
      <c r="C959" s="3" t="s">
        <v>174</v>
      </c>
      <c r="D959" s="3" t="s">
        <v>59</v>
      </c>
      <c r="E959" s="3" t="s">
        <v>35</v>
      </c>
      <c r="F959" s="4" t="s">
        <v>31</v>
      </c>
      <c r="G959" s="5">
        <v>918.72551407971707</v>
      </c>
      <c r="H959" s="5">
        <v>898.76330264343449</v>
      </c>
      <c r="I959" s="5">
        <v>896.56898952042775</v>
      </c>
      <c r="J959" s="5">
        <v>896.59934399722056</v>
      </c>
      <c r="K959" s="5">
        <v>892.65099785502889</v>
      </c>
      <c r="L959" s="5">
        <v>888.46325002146193</v>
      </c>
      <c r="M959" s="5">
        <v>887.42447401975687</v>
      </c>
      <c r="N959" s="5">
        <v>887.20196302774139</v>
      </c>
      <c r="O959" s="5">
        <v>886.73782721327552</v>
      </c>
      <c r="P959" s="5">
        <v>889.11565739275034</v>
      </c>
      <c r="Q959" s="5">
        <v>891.39081332874844</v>
      </c>
      <c r="R959" s="5">
        <v>892.57025346463229</v>
      </c>
      <c r="S959" s="5">
        <v>898.02833946783085</v>
      </c>
      <c r="T959" s="5">
        <v>898.93034866473704</v>
      </c>
      <c r="U959" s="5">
        <v>907.30622825679256</v>
      </c>
      <c r="V959" s="5">
        <v>909.25306768307019</v>
      </c>
      <c r="W959" s="5">
        <v>914.90434778483848</v>
      </c>
      <c r="X959" s="5">
        <v>919.02425707600821</v>
      </c>
      <c r="Y959" s="5">
        <v>923.75621723672862</v>
      </c>
      <c r="Z959" s="5">
        <v>926.34244449555467</v>
      </c>
      <c r="AA959" s="5">
        <v>928.86762518765522</v>
      </c>
      <c r="AB959" s="5">
        <v>931.5412361204634</v>
      </c>
      <c r="AC959" s="5">
        <v>932.33679633567806</v>
      </c>
      <c r="AD959" s="5">
        <v>936.88786203863651</v>
      </c>
      <c r="AE959" s="5">
        <v>937.50727012627431</v>
      </c>
      <c r="AF959" s="5"/>
      <c r="AG959" s="6"/>
    </row>
    <row r="960" spans="1:33">
      <c r="A960" t="str">
        <f t="shared" si="15"/>
        <v>HIGHW06000020Mig_InternalIN</v>
      </c>
      <c r="B960" t="str">
        <f>VLOOKUP(D960, Lookups!B:D,3,FALSE)</f>
        <v>W06000020</v>
      </c>
      <c r="C960" s="3" t="s">
        <v>174</v>
      </c>
      <c r="D960" s="3" t="s">
        <v>59</v>
      </c>
      <c r="E960" s="3" t="s">
        <v>36</v>
      </c>
      <c r="F960" s="4" t="s">
        <v>31</v>
      </c>
      <c r="G960" s="5">
        <v>2348.0354400000001</v>
      </c>
      <c r="H960" s="5">
        <v>2348.0354400000006</v>
      </c>
      <c r="I960" s="5">
        <v>2348.0354399999997</v>
      </c>
      <c r="J960" s="5">
        <v>2348.0354399999992</v>
      </c>
      <c r="K960" s="5">
        <v>2348.0354399999997</v>
      </c>
      <c r="L960" s="5">
        <v>2348.0354399999992</v>
      </c>
      <c r="M960" s="5">
        <v>2348.0354400000001</v>
      </c>
      <c r="N960" s="5">
        <v>2348.0354399999974</v>
      </c>
      <c r="O960" s="5">
        <v>2348.0354399999978</v>
      </c>
      <c r="P960" s="5">
        <v>2348.035440000001</v>
      </c>
      <c r="Q960" s="5">
        <v>2348.0354400000001</v>
      </c>
      <c r="R960" s="5">
        <v>2348.0354399999997</v>
      </c>
      <c r="S960" s="5">
        <v>2348.0354399999997</v>
      </c>
      <c r="T960" s="5">
        <v>2348.0354399999992</v>
      </c>
      <c r="U960" s="5">
        <v>2348.0354399999992</v>
      </c>
      <c r="V960" s="5">
        <v>2348.0354399999997</v>
      </c>
      <c r="W960" s="5">
        <v>2348.0354400000001</v>
      </c>
      <c r="X960" s="5">
        <v>2348.0354400000001</v>
      </c>
      <c r="Y960" s="5">
        <v>2348.0354399999987</v>
      </c>
      <c r="Z960" s="5">
        <v>2348.0354399999969</v>
      </c>
      <c r="AA960" s="5">
        <v>2348.0354399999997</v>
      </c>
      <c r="AB960" s="5">
        <v>2348.0354400000015</v>
      </c>
      <c r="AC960" s="5">
        <v>2348.0354399999992</v>
      </c>
      <c r="AD960" s="5">
        <v>2348.035440000001</v>
      </c>
      <c r="AE960" s="5">
        <v>2348.0354399999983</v>
      </c>
      <c r="AF960" s="5"/>
      <c r="AG960" s="6"/>
    </row>
    <row r="961" spans="1:33">
      <c r="A961" t="str">
        <f t="shared" si="15"/>
        <v>HIGHW06000020Mig_InternalOut</v>
      </c>
      <c r="B961" t="str">
        <f>VLOOKUP(D961, Lookups!B:D,3,FALSE)</f>
        <v>W06000020</v>
      </c>
      <c r="C961" s="3" t="s">
        <v>174</v>
      </c>
      <c r="D961" s="3" t="s">
        <v>59</v>
      </c>
      <c r="E961" s="3" t="s">
        <v>37</v>
      </c>
      <c r="F961" s="4" t="s">
        <v>31</v>
      </c>
      <c r="G961" s="5">
        <v>2399.501839999999</v>
      </c>
      <c r="H961" s="5">
        <v>2399.5018400000008</v>
      </c>
      <c r="I961" s="5">
        <v>2399.5018400000008</v>
      </c>
      <c r="J961" s="5">
        <v>2399.5018400000013</v>
      </c>
      <c r="K961" s="5">
        <v>2399.5018400000008</v>
      </c>
      <c r="L961" s="5">
        <v>2399.5018400000017</v>
      </c>
      <c r="M961" s="5">
        <v>2399.5018400000004</v>
      </c>
      <c r="N961" s="5">
        <v>2399.5018400000008</v>
      </c>
      <c r="O961" s="5">
        <v>2399.5018400000004</v>
      </c>
      <c r="P961" s="5">
        <v>2399.501839999999</v>
      </c>
      <c r="Q961" s="5">
        <v>2399.501839999999</v>
      </c>
      <c r="R961" s="5">
        <v>2399.5018400000026</v>
      </c>
      <c r="S961" s="5">
        <v>2399.501839999999</v>
      </c>
      <c r="T961" s="5">
        <v>2399.5018399999981</v>
      </c>
      <c r="U961" s="5">
        <v>2399.5018400000008</v>
      </c>
      <c r="V961" s="5">
        <v>2399.5018399999999</v>
      </c>
      <c r="W961" s="5">
        <v>2399.5018400000013</v>
      </c>
      <c r="X961" s="5">
        <v>2399.501839999999</v>
      </c>
      <c r="Y961" s="5">
        <v>2399.5018399999999</v>
      </c>
      <c r="Z961" s="5">
        <v>2399.5018400000008</v>
      </c>
      <c r="AA961" s="5">
        <v>2399.5018399999994</v>
      </c>
      <c r="AB961" s="5">
        <v>2399.5018400000013</v>
      </c>
      <c r="AC961" s="5">
        <v>2399.5018400000008</v>
      </c>
      <c r="AD961" s="5">
        <v>2399.501839999999</v>
      </c>
      <c r="AE961" s="5">
        <v>2399.5018399999994</v>
      </c>
      <c r="AF961" s="5"/>
      <c r="AG961" s="6"/>
    </row>
    <row r="962" spans="1:33">
      <c r="A962" t="str">
        <f t="shared" si="15"/>
        <v>HIGHW06000020Mig_OverseasIn</v>
      </c>
      <c r="B962" t="str">
        <f>VLOOKUP(D962, Lookups!B:D,3,FALSE)</f>
        <v>W06000020</v>
      </c>
      <c r="C962" s="3" t="s">
        <v>174</v>
      </c>
      <c r="D962" s="3" t="s">
        <v>59</v>
      </c>
      <c r="E962" s="3" t="s">
        <v>38</v>
      </c>
      <c r="F962" s="4" t="s">
        <v>31</v>
      </c>
      <c r="G962" s="5">
        <v>87.400000000000048</v>
      </c>
      <c r="H962" s="5">
        <v>87.400000000000048</v>
      </c>
      <c r="I962" s="5">
        <v>87.400000000000048</v>
      </c>
      <c r="J962" s="5">
        <v>87.400000000000048</v>
      </c>
      <c r="K962" s="5">
        <v>87.400000000000048</v>
      </c>
      <c r="L962" s="5">
        <v>87.400000000000048</v>
      </c>
      <c r="M962" s="5">
        <v>87.400000000000048</v>
      </c>
      <c r="N962" s="5">
        <v>87.400000000000048</v>
      </c>
      <c r="O962" s="5">
        <v>87.400000000000048</v>
      </c>
      <c r="P962" s="5">
        <v>87.400000000000048</v>
      </c>
      <c r="Q962" s="5">
        <v>87.400000000000048</v>
      </c>
      <c r="R962" s="5">
        <v>87.400000000000048</v>
      </c>
      <c r="S962" s="5">
        <v>87.400000000000048</v>
      </c>
      <c r="T962" s="5">
        <v>87.400000000000048</v>
      </c>
      <c r="U962" s="5">
        <v>87.400000000000048</v>
      </c>
      <c r="V962" s="5">
        <v>87.400000000000048</v>
      </c>
      <c r="W962" s="5">
        <v>87.400000000000048</v>
      </c>
      <c r="X962" s="5">
        <v>87.400000000000048</v>
      </c>
      <c r="Y962" s="5">
        <v>87.400000000000048</v>
      </c>
      <c r="Z962" s="5">
        <v>87.400000000000048</v>
      </c>
      <c r="AA962" s="5">
        <v>87.400000000000048</v>
      </c>
      <c r="AB962" s="5">
        <v>87.400000000000048</v>
      </c>
      <c r="AC962" s="5">
        <v>87.400000000000048</v>
      </c>
      <c r="AD962" s="5">
        <v>87.400000000000048</v>
      </c>
      <c r="AE962" s="5">
        <v>87.400000000000048</v>
      </c>
      <c r="AF962" s="5"/>
      <c r="AG962" s="6"/>
    </row>
    <row r="963" spans="1:33">
      <c r="A963" t="str">
        <f t="shared" si="15"/>
        <v>HIGHW06000020Mig_OverseasOut</v>
      </c>
      <c r="B963" t="str">
        <f>VLOOKUP(D963, Lookups!B:D,3,FALSE)</f>
        <v>W06000020</v>
      </c>
      <c r="C963" s="3" t="s">
        <v>174</v>
      </c>
      <c r="D963" s="3" t="s">
        <v>59</v>
      </c>
      <c r="E963" s="3" t="s">
        <v>39</v>
      </c>
      <c r="F963" s="4" t="s">
        <v>31</v>
      </c>
      <c r="G963" s="5">
        <v>83.400000000000034</v>
      </c>
      <c r="H963" s="5">
        <v>83.4</v>
      </c>
      <c r="I963" s="5">
        <v>83.400000000000034</v>
      </c>
      <c r="J963" s="5">
        <v>83.400000000000034</v>
      </c>
      <c r="K963" s="5">
        <v>83.399999999999991</v>
      </c>
      <c r="L963" s="5">
        <v>83.40000000000002</v>
      </c>
      <c r="M963" s="5">
        <v>83.40000000000002</v>
      </c>
      <c r="N963" s="5">
        <v>83.399999999999949</v>
      </c>
      <c r="O963" s="5">
        <v>83.400000000000034</v>
      </c>
      <c r="P963" s="5">
        <v>83.399999999999991</v>
      </c>
      <c r="Q963" s="5">
        <v>83.40000000000002</v>
      </c>
      <c r="R963" s="5">
        <v>83.399999999999977</v>
      </c>
      <c r="S963" s="5">
        <v>83.400000000000048</v>
      </c>
      <c r="T963" s="5">
        <v>83.399999999999963</v>
      </c>
      <c r="U963" s="5">
        <v>83.4</v>
      </c>
      <c r="V963" s="5">
        <v>83.4</v>
      </c>
      <c r="W963" s="5">
        <v>83.399999999999977</v>
      </c>
      <c r="X963" s="5">
        <v>83.399999999999977</v>
      </c>
      <c r="Y963" s="5">
        <v>83.400000000000048</v>
      </c>
      <c r="Z963" s="5">
        <v>83.399999999999991</v>
      </c>
      <c r="AA963" s="5">
        <v>83.40000000000002</v>
      </c>
      <c r="AB963" s="5">
        <v>83.399999999999991</v>
      </c>
      <c r="AC963" s="5">
        <v>83.400000000000048</v>
      </c>
      <c r="AD963" s="5">
        <v>83.4</v>
      </c>
      <c r="AE963" s="5">
        <v>83.399999999999977</v>
      </c>
      <c r="AF963" s="5"/>
      <c r="AG963" s="6"/>
    </row>
    <row r="964" spans="1:33">
      <c r="A964" t="str">
        <f t="shared" si="15"/>
        <v>HIGHW06000020Constraint</v>
      </c>
      <c r="B964" t="str">
        <f>VLOOKUP(D964, Lookups!B:D,3,FALSE)</f>
        <v>W06000020</v>
      </c>
      <c r="C964" s="3" t="s">
        <v>174</v>
      </c>
      <c r="D964" s="3" t="s">
        <v>59</v>
      </c>
      <c r="E964" s="3" t="s">
        <v>40</v>
      </c>
      <c r="F964" s="4" t="s">
        <v>31</v>
      </c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6"/>
    </row>
    <row r="965" spans="1:33">
      <c r="A965" t="str">
        <f t="shared" si="15"/>
        <v>HIGHW06000021StartPop</v>
      </c>
      <c r="B965" t="str">
        <f>VLOOKUP(D965, Lookups!B:D,3,FALSE)</f>
        <v>W06000021</v>
      </c>
      <c r="C965" s="3" t="s">
        <v>174</v>
      </c>
      <c r="D965" s="3" t="s">
        <v>60</v>
      </c>
      <c r="E965" s="3" t="s">
        <v>30</v>
      </c>
      <c r="F965" s="4" t="s">
        <v>31</v>
      </c>
      <c r="G965" s="5">
        <v>92336</v>
      </c>
      <c r="H965" s="5">
        <v>92487.027894617961</v>
      </c>
      <c r="I965" s="5">
        <v>92664.658231607536</v>
      </c>
      <c r="J965" s="5">
        <v>92841.167755919436</v>
      </c>
      <c r="K965" s="5">
        <v>93018.174435614696</v>
      </c>
      <c r="L965" s="5">
        <v>93195.800708797891</v>
      </c>
      <c r="M965" s="5">
        <v>93377.370286300749</v>
      </c>
      <c r="N965" s="5">
        <v>93559.840191228141</v>
      </c>
      <c r="O965" s="5">
        <v>93742.745588040532</v>
      </c>
      <c r="P965" s="5">
        <v>93925.918472069592</v>
      </c>
      <c r="Q965" s="5">
        <v>94106.401349726599</v>
      </c>
      <c r="R965" s="5">
        <v>94284.803656075092</v>
      </c>
      <c r="S965" s="5">
        <v>94455.30697790641</v>
      </c>
      <c r="T965" s="5">
        <v>94610.182447570609</v>
      </c>
      <c r="U965" s="5">
        <v>94747.750063410756</v>
      </c>
      <c r="V965" s="5">
        <v>94866.571934236563</v>
      </c>
      <c r="W965" s="5">
        <v>94966.634082617384</v>
      </c>
      <c r="X965" s="5">
        <v>95045.0888843258</v>
      </c>
      <c r="Y965" s="5">
        <v>95101.194969457691</v>
      </c>
      <c r="Z965" s="5">
        <v>95135.869661491335</v>
      </c>
      <c r="AA965" s="5">
        <v>95148.031632646074</v>
      </c>
      <c r="AB965" s="5">
        <v>95141.228043707335</v>
      </c>
      <c r="AC965" s="5">
        <v>95117.116492252841</v>
      </c>
      <c r="AD965" s="5">
        <v>95077.038146452251</v>
      </c>
      <c r="AE965" s="5">
        <v>95020.603045037918</v>
      </c>
      <c r="AF965" s="5">
        <v>94952.563604588257</v>
      </c>
      <c r="AG965" s="6"/>
    </row>
    <row r="966" spans="1:33">
      <c r="A966" t="str">
        <f t="shared" si="15"/>
        <v>HIGHW06000021Births</v>
      </c>
      <c r="B966" t="str">
        <f>VLOOKUP(D966, Lookups!B:D,3,FALSE)</f>
        <v>W06000021</v>
      </c>
      <c r="C966" s="3" t="s">
        <v>174</v>
      </c>
      <c r="D966" s="3" t="s">
        <v>60</v>
      </c>
      <c r="E966" s="3" t="s">
        <v>34</v>
      </c>
      <c r="F966" s="4" t="s">
        <v>32</v>
      </c>
      <c r="G966" s="5">
        <v>377.46065718554325</v>
      </c>
      <c r="H966" s="5">
        <v>385.20662008545156</v>
      </c>
      <c r="I966" s="5">
        <v>388.25667947828009</v>
      </c>
      <c r="J966" s="5">
        <v>392.08478007579231</v>
      </c>
      <c r="K966" s="5">
        <v>396.12399612226989</v>
      </c>
      <c r="L966" s="5">
        <v>400.58136192111488</v>
      </c>
      <c r="M966" s="5">
        <v>405.68225243116194</v>
      </c>
      <c r="N966" s="5">
        <v>409.79817259706044</v>
      </c>
      <c r="O966" s="5">
        <v>412.64753253126617</v>
      </c>
      <c r="P966" s="5">
        <v>415.34379212516444</v>
      </c>
      <c r="Q966" s="5">
        <v>418.0830892787211</v>
      </c>
      <c r="R966" s="5">
        <v>418.38958304960909</v>
      </c>
      <c r="S966" s="5">
        <v>415.73977033672179</v>
      </c>
      <c r="T966" s="5">
        <v>411.96649540634257</v>
      </c>
      <c r="U966" s="5">
        <v>407.43228398180088</v>
      </c>
      <c r="V966" s="5">
        <v>402.34123672002062</v>
      </c>
      <c r="W966" s="5">
        <v>397.09883103431395</v>
      </c>
      <c r="X966" s="5">
        <v>391.77607434179816</v>
      </c>
      <c r="Y966" s="5">
        <v>386.58081178092266</v>
      </c>
      <c r="Z966" s="5">
        <v>381.59169387481495</v>
      </c>
      <c r="AA966" s="5">
        <v>377.01307187470616</v>
      </c>
      <c r="AB966" s="5">
        <v>373.14623082687791</v>
      </c>
      <c r="AC966" s="5">
        <v>370.07831652407668</v>
      </c>
      <c r="AD966" s="5">
        <v>367.45615957844092</v>
      </c>
      <c r="AE966" s="5">
        <v>364.94519779642746</v>
      </c>
      <c r="AF966" s="5"/>
      <c r="AG966" s="6"/>
    </row>
    <row r="967" spans="1:33">
      <c r="A967" t="str">
        <f t="shared" si="15"/>
        <v>HIGHW06000021Births</v>
      </c>
      <c r="B967" t="str">
        <f>VLOOKUP(D967, Lookups!B:D,3,FALSE)</f>
        <v>W06000021</v>
      </c>
      <c r="C967" s="3" t="s">
        <v>174</v>
      </c>
      <c r="D967" s="3" t="s">
        <v>60</v>
      </c>
      <c r="E967" s="3" t="s">
        <v>34</v>
      </c>
      <c r="F967" s="4" t="s">
        <v>33</v>
      </c>
      <c r="G967" s="5">
        <v>359.48635691021832</v>
      </c>
      <c r="H967" s="5">
        <v>366.86346477733298</v>
      </c>
      <c r="I967" s="5">
        <v>369.76828338190813</v>
      </c>
      <c r="J967" s="5">
        <v>373.4140936444835</v>
      </c>
      <c r="K967" s="5">
        <v>377.26096624876595</v>
      </c>
      <c r="L967" s="5">
        <v>381.5060767309833</v>
      </c>
      <c r="M967" s="5">
        <v>386.3640679190645</v>
      </c>
      <c r="N967" s="5">
        <v>390.28399206905306</v>
      </c>
      <c r="O967" s="5">
        <v>392.99766832318534</v>
      </c>
      <c r="P967" s="5">
        <v>395.56553472261839</v>
      </c>
      <c r="Q967" s="5">
        <v>398.17438927601518</v>
      </c>
      <c r="R967" s="5">
        <v>398.46628811901974</v>
      </c>
      <c r="S967" s="5">
        <v>395.942656846418</v>
      </c>
      <c r="T967" s="5">
        <v>392.34906150735219</v>
      </c>
      <c r="U967" s="5">
        <v>388.03076471154083</v>
      </c>
      <c r="V967" s="5">
        <v>383.18214804605481</v>
      </c>
      <c r="W967" s="5">
        <v>378.18938049392887</v>
      </c>
      <c r="X967" s="5">
        <v>373.12008816985121</v>
      </c>
      <c r="Y967" s="5">
        <v>368.17221883394018</v>
      </c>
      <c r="Z967" s="5">
        <v>363.42067774980387</v>
      </c>
      <c r="AA967" s="5">
        <v>359.06008516576935</v>
      </c>
      <c r="AB967" s="5">
        <v>355.37737923450891</v>
      </c>
      <c r="AC967" s="5">
        <v>352.45555595297776</v>
      </c>
      <c r="AD967" s="5">
        <v>349.95826350755584</v>
      </c>
      <c r="AE967" s="5">
        <v>347.56687122289429</v>
      </c>
      <c r="AF967" s="5"/>
      <c r="AG967" s="6"/>
    </row>
    <row r="968" spans="1:33">
      <c r="A968" t="str">
        <f t="shared" si="15"/>
        <v>HIGHW06000021Deaths</v>
      </c>
      <c r="B968" t="str">
        <f>VLOOKUP(D968, Lookups!B:D,3,FALSE)</f>
        <v>W06000021</v>
      </c>
      <c r="C968" s="3" t="s">
        <v>174</v>
      </c>
      <c r="D968" s="3" t="s">
        <v>60</v>
      </c>
      <c r="E968" s="3" t="s">
        <v>35</v>
      </c>
      <c r="F968" s="4" t="s">
        <v>31</v>
      </c>
      <c r="G968" s="5">
        <v>905.33603947781501</v>
      </c>
      <c r="H968" s="5">
        <v>893.85666787318087</v>
      </c>
      <c r="I968" s="5">
        <v>900.9323585483603</v>
      </c>
      <c r="J968" s="5">
        <v>907.90911402497113</v>
      </c>
      <c r="K968" s="5">
        <v>915.17560918784204</v>
      </c>
      <c r="L968" s="5">
        <v>919.93478114919571</v>
      </c>
      <c r="M968" s="5">
        <v>928.99333542288741</v>
      </c>
      <c r="N968" s="5">
        <v>936.59368785365518</v>
      </c>
      <c r="O968" s="5">
        <v>941.88923682545021</v>
      </c>
      <c r="P968" s="5">
        <v>949.84336919070097</v>
      </c>
      <c r="Q968" s="5">
        <v>957.27209220628856</v>
      </c>
      <c r="R968" s="5">
        <v>965.76946933730108</v>
      </c>
      <c r="S968" s="5">
        <v>976.2238775189719</v>
      </c>
      <c r="T968" s="5">
        <v>986.16486107357423</v>
      </c>
      <c r="U968" s="5">
        <v>996.0580978675315</v>
      </c>
      <c r="V968" s="5">
        <v>1004.8781563851793</v>
      </c>
      <c r="W968" s="5">
        <v>1016.2503298198092</v>
      </c>
      <c r="X968" s="5">
        <v>1028.206997379827</v>
      </c>
      <c r="Y968" s="5">
        <v>1039.4952585812396</v>
      </c>
      <c r="Z968" s="5">
        <v>1052.2673204697521</v>
      </c>
      <c r="AA968" s="5">
        <v>1062.2936659792799</v>
      </c>
      <c r="AB968" s="5">
        <v>1072.0520815159593</v>
      </c>
      <c r="AC968" s="5">
        <v>1082.0291382775874</v>
      </c>
      <c r="AD968" s="5">
        <v>1093.2664445003572</v>
      </c>
      <c r="AE968" s="5">
        <v>1099.9684294689682</v>
      </c>
      <c r="AF968" s="5"/>
      <c r="AG968" s="6"/>
    </row>
    <row r="969" spans="1:33">
      <c r="A969" t="str">
        <f t="shared" si="15"/>
        <v>HIGHW06000021Mig_InternalIN</v>
      </c>
      <c r="B969" t="str">
        <f>VLOOKUP(D969, Lookups!B:D,3,FALSE)</f>
        <v>W06000021</v>
      </c>
      <c r="C969" s="3" t="s">
        <v>174</v>
      </c>
      <c r="D969" s="3" t="s">
        <v>60</v>
      </c>
      <c r="E969" s="3" t="s">
        <v>36</v>
      </c>
      <c r="F969" s="4" t="s">
        <v>31</v>
      </c>
      <c r="G969" s="5">
        <v>4249.7543799999985</v>
      </c>
      <c r="H969" s="5">
        <v>4249.7543800000003</v>
      </c>
      <c r="I969" s="5">
        <v>4249.7543800000003</v>
      </c>
      <c r="J969" s="5">
        <v>4249.7543800000003</v>
      </c>
      <c r="K969" s="5">
        <v>4249.7543800000003</v>
      </c>
      <c r="L969" s="5">
        <v>4249.7543799999976</v>
      </c>
      <c r="M969" s="5">
        <v>4249.7543800000003</v>
      </c>
      <c r="N969" s="5">
        <v>4249.7543800000021</v>
      </c>
      <c r="O969" s="5">
        <v>4249.7543800000021</v>
      </c>
      <c r="P969" s="5">
        <v>4249.7543799999976</v>
      </c>
      <c r="Q969" s="5">
        <v>4249.7543799999976</v>
      </c>
      <c r="R969" s="5">
        <v>4249.7543800000003</v>
      </c>
      <c r="S969" s="5">
        <v>4249.7543800000021</v>
      </c>
      <c r="T969" s="5">
        <v>4249.7543800000012</v>
      </c>
      <c r="U969" s="5">
        <v>4249.754380000003</v>
      </c>
      <c r="V969" s="5">
        <v>4249.7543800000003</v>
      </c>
      <c r="W969" s="5">
        <v>4249.7543799999994</v>
      </c>
      <c r="X969" s="5">
        <v>4249.7543799999985</v>
      </c>
      <c r="Y969" s="5">
        <v>4249.7543800000012</v>
      </c>
      <c r="Z969" s="5">
        <v>4249.7543800000021</v>
      </c>
      <c r="AA969" s="5">
        <v>4249.7543799999994</v>
      </c>
      <c r="AB969" s="5">
        <v>4249.7543800000003</v>
      </c>
      <c r="AC969" s="5">
        <v>4249.7543800000021</v>
      </c>
      <c r="AD969" s="5">
        <v>4249.7543800000003</v>
      </c>
      <c r="AE969" s="5">
        <v>4249.7543800000021</v>
      </c>
      <c r="AF969" s="5"/>
      <c r="AG969" s="6"/>
    </row>
    <row r="970" spans="1:33">
      <c r="A970" t="str">
        <f t="shared" si="15"/>
        <v>HIGHW06000021Mig_InternalOut</v>
      </c>
      <c r="B970" t="str">
        <f>VLOOKUP(D970, Lookups!B:D,3,FALSE)</f>
        <v>W06000021</v>
      </c>
      <c r="C970" s="3" t="s">
        <v>174</v>
      </c>
      <c r="D970" s="3" t="s">
        <v>60</v>
      </c>
      <c r="E970" s="3" t="s">
        <v>37</v>
      </c>
      <c r="F970" s="4" t="s">
        <v>31</v>
      </c>
      <c r="G970" s="5">
        <v>3840.3374600000006</v>
      </c>
      <c r="H970" s="5">
        <v>3840.3374600000002</v>
      </c>
      <c r="I970" s="5">
        <v>3840.3374599999993</v>
      </c>
      <c r="J970" s="5">
        <v>3840.3374600000002</v>
      </c>
      <c r="K970" s="5">
        <v>3840.3374600000011</v>
      </c>
      <c r="L970" s="5">
        <v>3840.3374599999984</v>
      </c>
      <c r="M970" s="5">
        <v>3840.337460000002</v>
      </c>
      <c r="N970" s="5">
        <v>3840.3374599999984</v>
      </c>
      <c r="O970" s="5">
        <v>3840.3374600000002</v>
      </c>
      <c r="P970" s="5">
        <v>3840.3374599999997</v>
      </c>
      <c r="Q970" s="5">
        <v>3840.3374600000006</v>
      </c>
      <c r="R970" s="5">
        <v>3840.3374600000011</v>
      </c>
      <c r="S970" s="5">
        <v>3840.3374600000006</v>
      </c>
      <c r="T970" s="5">
        <v>3840.3374600000006</v>
      </c>
      <c r="U970" s="5">
        <v>3840.3374600000002</v>
      </c>
      <c r="V970" s="5">
        <v>3840.3374599999993</v>
      </c>
      <c r="W970" s="5">
        <v>3840.3374599999997</v>
      </c>
      <c r="X970" s="5">
        <v>3840.3374599999984</v>
      </c>
      <c r="Y970" s="5">
        <v>3840.337460000002</v>
      </c>
      <c r="Z970" s="5">
        <v>3840.3374599999988</v>
      </c>
      <c r="AA970" s="5">
        <v>3840.3374599999997</v>
      </c>
      <c r="AB970" s="5">
        <v>3840.3374599999979</v>
      </c>
      <c r="AC970" s="5">
        <v>3840.3374600000006</v>
      </c>
      <c r="AD970" s="5">
        <v>3840.3374600000016</v>
      </c>
      <c r="AE970" s="5">
        <v>3840.3374599999984</v>
      </c>
      <c r="AF970" s="5"/>
      <c r="AG970" s="6"/>
    </row>
    <row r="971" spans="1:33">
      <c r="A971" t="str">
        <f t="shared" si="15"/>
        <v>HIGHW06000021Mig_OverseasIn</v>
      </c>
      <c r="B971" t="str">
        <f>VLOOKUP(D971, Lookups!B:D,3,FALSE)</f>
        <v>W06000021</v>
      </c>
      <c r="C971" s="3" t="s">
        <v>174</v>
      </c>
      <c r="D971" s="3" t="s">
        <v>60</v>
      </c>
      <c r="E971" s="3" t="s">
        <v>38</v>
      </c>
      <c r="F971" s="4" t="s">
        <v>31</v>
      </c>
      <c r="G971" s="5">
        <v>169.60000000000005</v>
      </c>
      <c r="H971" s="5">
        <v>169.60000000000005</v>
      </c>
      <c r="I971" s="5">
        <v>169.60000000000005</v>
      </c>
      <c r="J971" s="5">
        <v>169.60000000000005</v>
      </c>
      <c r="K971" s="5">
        <v>169.60000000000005</v>
      </c>
      <c r="L971" s="5">
        <v>169.60000000000005</v>
      </c>
      <c r="M971" s="5">
        <v>169.60000000000005</v>
      </c>
      <c r="N971" s="5">
        <v>169.60000000000005</v>
      </c>
      <c r="O971" s="5">
        <v>169.60000000000005</v>
      </c>
      <c r="P971" s="5">
        <v>169.60000000000005</v>
      </c>
      <c r="Q971" s="5">
        <v>169.60000000000005</v>
      </c>
      <c r="R971" s="5">
        <v>169.60000000000005</v>
      </c>
      <c r="S971" s="5">
        <v>169.60000000000005</v>
      </c>
      <c r="T971" s="5">
        <v>169.60000000000005</v>
      </c>
      <c r="U971" s="5">
        <v>169.60000000000005</v>
      </c>
      <c r="V971" s="5">
        <v>169.60000000000005</v>
      </c>
      <c r="W971" s="5">
        <v>169.60000000000005</v>
      </c>
      <c r="X971" s="5">
        <v>169.60000000000005</v>
      </c>
      <c r="Y971" s="5">
        <v>169.60000000000005</v>
      </c>
      <c r="Z971" s="5">
        <v>169.60000000000005</v>
      </c>
      <c r="AA971" s="5">
        <v>169.60000000000005</v>
      </c>
      <c r="AB971" s="5">
        <v>169.60000000000005</v>
      </c>
      <c r="AC971" s="5">
        <v>169.60000000000005</v>
      </c>
      <c r="AD971" s="5">
        <v>169.60000000000005</v>
      </c>
      <c r="AE971" s="5">
        <v>169.60000000000005</v>
      </c>
      <c r="AF971" s="5"/>
      <c r="AG971" s="6"/>
    </row>
    <row r="972" spans="1:33">
      <c r="A972" t="str">
        <f t="shared" si="15"/>
        <v>HIGHW06000021Mig_OverseasOut</v>
      </c>
      <c r="B972" t="str">
        <f>VLOOKUP(D972, Lookups!B:D,3,FALSE)</f>
        <v>W06000021</v>
      </c>
      <c r="C972" s="3" t="s">
        <v>174</v>
      </c>
      <c r="D972" s="3" t="s">
        <v>60</v>
      </c>
      <c r="E972" s="3" t="s">
        <v>39</v>
      </c>
      <c r="F972" s="4" t="s">
        <v>31</v>
      </c>
      <c r="G972" s="5">
        <v>259.60000000000002</v>
      </c>
      <c r="H972" s="5">
        <v>259.59999999999991</v>
      </c>
      <c r="I972" s="5">
        <v>259.59999999999991</v>
      </c>
      <c r="J972" s="5">
        <v>259.60000000000002</v>
      </c>
      <c r="K972" s="5">
        <v>259.60000000000002</v>
      </c>
      <c r="L972" s="5">
        <v>259.59999999999997</v>
      </c>
      <c r="M972" s="5">
        <v>259.59999999999997</v>
      </c>
      <c r="N972" s="5">
        <v>259.59999999999997</v>
      </c>
      <c r="O972" s="5">
        <v>259.59999999999997</v>
      </c>
      <c r="P972" s="5">
        <v>259.59999999999997</v>
      </c>
      <c r="Q972" s="5">
        <v>259.59999999999997</v>
      </c>
      <c r="R972" s="5">
        <v>259.59999999999985</v>
      </c>
      <c r="S972" s="5">
        <v>259.60000000000002</v>
      </c>
      <c r="T972" s="5">
        <v>259.59999999999997</v>
      </c>
      <c r="U972" s="5">
        <v>259.59999999999991</v>
      </c>
      <c r="V972" s="5">
        <v>259.60000000000002</v>
      </c>
      <c r="W972" s="5">
        <v>259.59999999999997</v>
      </c>
      <c r="X972" s="5">
        <v>259.60000000000002</v>
      </c>
      <c r="Y972" s="5">
        <v>259.59999999999991</v>
      </c>
      <c r="Z972" s="5">
        <v>259.59999999999997</v>
      </c>
      <c r="AA972" s="5">
        <v>259.59999999999985</v>
      </c>
      <c r="AB972" s="5">
        <v>259.60000000000002</v>
      </c>
      <c r="AC972" s="5">
        <v>259.60000000000002</v>
      </c>
      <c r="AD972" s="5">
        <v>259.59999999999997</v>
      </c>
      <c r="AE972" s="5">
        <v>259.59999999999985</v>
      </c>
      <c r="AF972" s="5"/>
      <c r="AG972" s="6"/>
    </row>
    <row r="973" spans="1:33">
      <c r="A973" t="str">
        <f t="shared" si="15"/>
        <v>HIGHW06000021Constraint</v>
      </c>
      <c r="B973" t="str">
        <f>VLOOKUP(D973, Lookups!B:D,3,FALSE)</f>
        <v>W06000021</v>
      </c>
      <c r="C973" s="3" t="s">
        <v>174</v>
      </c>
      <c r="D973" s="3" t="s">
        <v>60</v>
      </c>
      <c r="E973" s="3" t="s">
        <v>40</v>
      </c>
      <c r="F973" s="4" t="s">
        <v>31</v>
      </c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6"/>
    </row>
    <row r="974" spans="1:33">
      <c r="A974" t="str">
        <f t="shared" si="15"/>
        <v>HIGHW06000022StartPop</v>
      </c>
      <c r="B974" t="str">
        <f>VLOOKUP(D974, Lookups!B:D,3,FALSE)</f>
        <v>W06000022</v>
      </c>
      <c r="C974" s="3" t="s">
        <v>174</v>
      </c>
      <c r="D974" s="3" t="s">
        <v>61</v>
      </c>
      <c r="E974" s="3" t="s">
        <v>30</v>
      </c>
      <c r="F974" s="4" t="s">
        <v>31</v>
      </c>
      <c r="G974" s="5">
        <v>146841</v>
      </c>
      <c r="H974" s="5">
        <v>147284.17387907483</v>
      </c>
      <c r="I974" s="5">
        <v>147804.78932260512</v>
      </c>
      <c r="J974" s="5">
        <v>148352.59802181835</v>
      </c>
      <c r="K974" s="5">
        <v>148923.76258854667</v>
      </c>
      <c r="L974" s="5">
        <v>149523.13598267644</v>
      </c>
      <c r="M974" s="5">
        <v>150146.08925300415</v>
      </c>
      <c r="N974" s="5">
        <v>150794.08135270712</v>
      </c>
      <c r="O974" s="5">
        <v>151462.20424991328</v>
      </c>
      <c r="P974" s="5">
        <v>152148.91597538843</v>
      </c>
      <c r="Q974" s="5">
        <v>152852.45746293158</v>
      </c>
      <c r="R974" s="5">
        <v>153575.20921533194</v>
      </c>
      <c r="S974" s="5">
        <v>154306.91746626483</v>
      </c>
      <c r="T974" s="5">
        <v>155032.87509050625</v>
      </c>
      <c r="U974" s="5">
        <v>155752.7806725305</v>
      </c>
      <c r="V974" s="5">
        <v>156467.96771003582</v>
      </c>
      <c r="W974" s="5">
        <v>157181.91340682562</v>
      </c>
      <c r="X974" s="5">
        <v>157891.70534879804</v>
      </c>
      <c r="Y974" s="5">
        <v>158599.18039136592</v>
      </c>
      <c r="Z974" s="5">
        <v>159303.83935822838</v>
      </c>
      <c r="AA974" s="5">
        <v>160006.62867719511</v>
      </c>
      <c r="AB974" s="5">
        <v>160712.14971766397</v>
      </c>
      <c r="AC974" s="5">
        <v>161423.31544353475</v>
      </c>
      <c r="AD974" s="5">
        <v>162142.50700471597</v>
      </c>
      <c r="AE974" s="5">
        <v>162864.2823553475</v>
      </c>
      <c r="AF974" s="5">
        <v>163593.21971441081</v>
      </c>
      <c r="AG974" s="6"/>
    </row>
    <row r="975" spans="1:33">
      <c r="A975" t="str">
        <f t="shared" si="15"/>
        <v>HIGHW06000022Births</v>
      </c>
      <c r="B975" t="str">
        <f>VLOOKUP(D975, Lookups!B:D,3,FALSE)</f>
        <v>W06000022</v>
      </c>
      <c r="C975" s="3" t="s">
        <v>174</v>
      </c>
      <c r="D975" s="3" t="s">
        <v>61</v>
      </c>
      <c r="E975" s="3" t="s">
        <v>34</v>
      </c>
      <c r="F975" s="4" t="s">
        <v>32</v>
      </c>
      <c r="G975" s="5">
        <v>940.74868428270099</v>
      </c>
      <c r="H975" s="5">
        <v>961.45247515043116</v>
      </c>
      <c r="I975" s="5">
        <v>970.02933233824979</v>
      </c>
      <c r="J975" s="5">
        <v>979.63843243347765</v>
      </c>
      <c r="K975" s="5">
        <v>989.24504879454014</v>
      </c>
      <c r="L975" s="5">
        <v>999.04790351938982</v>
      </c>
      <c r="M975" s="5">
        <v>1009.9206127438938</v>
      </c>
      <c r="N975" s="5">
        <v>1019.1566095162798</v>
      </c>
      <c r="O975" s="5">
        <v>1026.9072372489341</v>
      </c>
      <c r="P975" s="5">
        <v>1035.0501455888511</v>
      </c>
      <c r="Q975" s="5">
        <v>1044.4322167543633</v>
      </c>
      <c r="R975" s="5">
        <v>1049.8904964870385</v>
      </c>
      <c r="S975" s="5">
        <v>1049.3349328156719</v>
      </c>
      <c r="T975" s="5">
        <v>1047.4126650181879</v>
      </c>
      <c r="U975" s="5">
        <v>1046.6087254274889</v>
      </c>
      <c r="V975" s="5">
        <v>1046.2131223690881</v>
      </c>
      <c r="W975" s="5">
        <v>1045.897416318764</v>
      </c>
      <c r="X975" s="5">
        <v>1046.7183815494825</v>
      </c>
      <c r="Y975" s="5">
        <v>1048.1472198665992</v>
      </c>
      <c r="Z975" s="5">
        <v>1050.315788693852</v>
      </c>
      <c r="AA975" s="5">
        <v>1053.6906296773554</v>
      </c>
      <c r="AB975" s="5">
        <v>1057.9647040224113</v>
      </c>
      <c r="AC975" s="5">
        <v>1063.4693701977883</v>
      </c>
      <c r="AD975" s="5">
        <v>1069.7499603582633</v>
      </c>
      <c r="AE975" s="5">
        <v>1075.5135396489395</v>
      </c>
      <c r="AF975" s="5"/>
      <c r="AG975" s="6"/>
    </row>
    <row r="976" spans="1:33">
      <c r="A976" t="str">
        <f t="shared" si="15"/>
        <v>HIGHW06000022Births</v>
      </c>
      <c r="B976" t="str">
        <f>VLOOKUP(D976, Lookups!B:D,3,FALSE)</f>
        <v>W06000022</v>
      </c>
      <c r="C976" s="3" t="s">
        <v>174</v>
      </c>
      <c r="D976" s="3" t="s">
        <v>61</v>
      </c>
      <c r="E976" s="3" t="s">
        <v>34</v>
      </c>
      <c r="F976" s="4" t="s">
        <v>33</v>
      </c>
      <c r="G976" s="5">
        <v>895.9511695933694</v>
      </c>
      <c r="H976" s="5">
        <v>915.66906657571076</v>
      </c>
      <c r="I976" s="5">
        <v>923.83750237290838</v>
      </c>
      <c r="J976" s="5">
        <v>932.98902669911422</v>
      </c>
      <c r="K976" s="5">
        <v>942.13818556409979</v>
      </c>
      <c r="L976" s="5">
        <v>951.47423811758244</v>
      </c>
      <c r="M976" s="5">
        <v>961.82919976578341</v>
      </c>
      <c r="N976" s="5">
        <v>970.62538757750417</v>
      </c>
      <c r="O976" s="5">
        <v>978.00693814267891</v>
      </c>
      <c r="P976" s="5">
        <v>985.76208930358973</v>
      </c>
      <c r="Q976" s="5">
        <v>994.69739559143034</v>
      </c>
      <c r="R976" s="5">
        <v>999.89575748357242</v>
      </c>
      <c r="S976" s="5">
        <v>999.36664920049895</v>
      </c>
      <c r="T976" s="5">
        <v>997.5359178795826</v>
      </c>
      <c r="U976" s="5">
        <v>996.77026109089547</v>
      </c>
      <c r="V976" s="5">
        <v>996.39349625583316</v>
      </c>
      <c r="W976" s="5">
        <v>996.09282381295725</v>
      </c>
      <c r="X976" s="5">
        <v>996.87469549765558</v>
      </c>
      <c r="Y976" s="5">
        <v>998.2354939582525</v>
      </c>
      <c r="Z976" s="5">
        <v>1000.3007976993919</v>
      </c>
      <c r="AA976" s="5">
        <v>1003.5149321190077</v>
      </c>
      <c r="AB976" s="5">
        <v>1007.5854793037767</v>
      </c>
      <c r="AC976" s="5">
        <v>1012.828018762453</v>
      </c>
      <c r="AD976" s="5">
        <v>1018.8095334794302</v>
      </c>
      <c r="AE976" s="5">
        <v>1024.2986568689175</v>
      </c>
      <c r="AF976" s="5"/>
      <c r="AG976" s="6"/>
    </row>
    <row r="977" spans="1:33">
      <c r="A977" t="str">
        <f t="shared" si="15"/>
        <v>HIGHW06000022Deaths</v>
      </c>
      <c r="B977" t="str">
        <f>VLOOKUP(D977, Lookups!B:D,3,FALSE)</f>
        <v>W06000022</v>
      </c>
      <c r="C977" s="3" t="s">
        <v>174</v>
      </c>
      <c r="D977" s="3" t="s">
        <v>61</v>
      </c>
      <c r="E977" s="3" t="s">
        <v>35</v>
      </c>
      <c r="F977" s="4" t="s">
        <v>31</v>
      </c>
      <c r="G977" s="5">
        <v>1382.4810548012042</v>
      </c>
      <c r="H977" s="5">
        <v>1345.4611781958988</v>
      </c>
      <c r="I977" s="5">
        <v>1335.0132154978828</v>
      </c>
      <c r="J977" s="5">
        <v>1330.4179724042719</v>
      </c>
      <c r="K977" s="5">
        <v>1320.9649202290313</v>
      </c>
      <c r="L977" s="5">
        <v>1316.523951309118</v>
      </c>
      <c r="M977" s="5">
        <v>1312.7127928067071</v>
      </c>
      <c r="N977" s="5">
        <v>1310.614179887514</v>
      </c>
      <c r="O977" s="5">
        <v>1307.1575299166125</v>
      </c>
      <c r="P977" s="5">
        <v>1306.2258273491627</v>
      </c>
      <c r="Q977" s="5">
        <v>1305.3329399455631</v>
      </c>
      <c r="R977" s="5">
        <v>1307.0330830376727</v>
      </c>
      <c r="S977" s="5">
        <v>1311.6990377748307</v>
      </c>
      <c r="T977" s="5">
        <v>1313.9980808734576</v>
      </c>
      <c r="U977" s="5">
        <v>1317.1470290130112</v>
      </c>
      <c r="V977" s="5">
        <v>1317.6160018351648</v>
      </c>
      <c r="W977" s="5">
        <v>1321.1533781593039</v>
      </c>
      <c r="X977" s="5">
        <v>1325.073114479349</v>
      </c>
      <c r="Y977" s="5">
        <v>1330.6788269623366</v>
      </c>
      <c r="Z977" s="5">
        <v>1336.7823474266506</v>
      </c>
      <c r="AA977" s="5">
        <v>1340.6396013273129</v>
      </c>
      <c r="AB977" s="5">
        <v>1343.3395374553393</v>
      </c>
      <c r="AC977" s="5">
        <v>1346.0609077791764</v>
      </c>
      <c r="AD977" s="5">
        <v>1355.739223206072</v>
      </c>
      <c r="AE977" s="5">
        <v>1359.8299174545841</v>
      </c>
      <c r="AF977" s="5"/>
      <c r="AG977" s="6"/>
    </row>
    <row r="978" spans="1:33">
      <c r="A978" t="str">
        <f t="shared" si="15"/>
        <v>HIGHW06000022Mig_InternalIN</v>
      </c>
      <c r="B978" t="str">
        <f>VLOOKUP(D978, Lookups!B:D,3,FALSE)</f>
        <v>W06000022</v>
      </c>
      <c r="C978" s="3" t="s">
        <v>174</v>
      </c>
      <c r="D978" s="3" t="s">
        <v>61</v>
      </c>
      <c r="E978" s="3" t="s">
        <v>36</v>
      </c>
      <c r="F978" s="4" t="s">
        <v>31</v>
      </c>
      <c r="G978" s="5">
        <v>5257.2931200000012</v>
      </c>
      <c r="H978" s="5">
        <v>5257.2931199999985</v>
      </c>
      <c r="I978" s="5">
        <v>5257.2931199999975</v>
      </c>
      <c r="J978" s="5">
        <v>5257.2931199999994</v>
      </c>
      <c r="K978" s="5">
        <v>5257.2931200000021</v>
      </c>
      <c r="L978" s="5">
        <v>5257.2931200000012</v>
      </c>
      <c r="M978" s="5">
        <v>5257.2931200000012</v>
      </c>
      <c r="N978" s="5">
        <v>5257.2931199999985</v>
      </c>
      <c r="O978" s="5">
        <v>5257.2931199999948</v>
      </c>
      <c r="P978" s="5">
        <v>5257.2931200000021</v>
      </c>
      <c r="Q978" s="5">
        <v>5257.2931199999985</v>
      </c>
      <c r="R978" s="5">
        <v>5257.2931200000021</v>
      </c>
      <c r="S978" s="5">
        <v>5257.2931200000012</v>
      </c>
      <c r="T978" s="5">
        <v>5257.2931199999994</v>
      </c>
      <c r="U978" s="5">
        <v>5257.2931200000003</v>
      </c>
      <c r="V978" s="5">
        <v>5257.2931200000003</v>
      </c>
      <c r="W978" s="5">
        <v>5257.2931200000039</v>
      </c>
      <c r="X978" s="5">
        <v>5257.2931199999985</v>
      </c>
      <c r="Y978" s="5">
        <v>5257.2931199999957</v>
      </c>
      <c r="Z978" s="5">
        <v>5257.2931200000012</v>
      </c>
      <c r="AA978" s="5">
        <v>5257.2931200000021</v>
      </c>
      <c r="AB978" s="5">
        <v>5257.2931200000003</v>
      </c>
      <c r="AC978" s="5">
        <v>5257.2931199999994</v>
      </c>
      <c r="AD978" s="5">
        <v>5257.2931200000012</v>
      </c>
      <c r="AE978" s="5">
        <v>5257.2931200000012</v>
      </c>
      <c r="AF978" s="5"/>
      <c r="AG978" s="6"/>
    </row>
    <row r="979" spans="1:33">
      <c r="A979" t="str">
        <f t="shared" si="15"/>
        <v>HIGHW06000022Mig_InternalOut</v>
      </c>
      <c r="B979" t="str">
        <f>VLOOKUP(D979, Lookups!B:D,3,FALSE)</f>
        <v>W06000022</v>
      </c>
      <c r="C979" s="3" t="s">
        <v>174</v>
      </c>
      <c r="D979" s="3" t="s">
        <v>61</v>
      </c>
      <c r="E979" s="3" t="s">
        <v>37</v>
      </c>
      <c r="F979" s="4" t="s">
        <v>31</v>
      </c>
      <c r="G979" s="5">
        <v>5410.3380399999978</v>
      </c>
      <c r="H979" s="5">
        <v>5410.3380400000024</v>
      </c>
      <c r="I979" s="5">
        <v>5410.3380399999978</v>
      </c>
      <c r="J979" s="5">
        <v>5410.3380399999978</v>
      </c>
      <c r="K979" s="5">
        <v>5410.3380399999987</v>
      </c>
      <c r="L979" s="5">
        <v>5410.3380399999996</v>
      </c>
      <c r="M979" s="5">
        <v>5410.3380400000024</v>
      </c>
      <c r="N979" s="5">
        <v>5410.3380399999951</v>
      </c>
      <c r="O979" s="5">
        <v>5410.3380399999996</v>
      </c>
      <c r="P979" s="5">
        <v>5410.3380400000015</v>
      </c>
      <c r="Q979" s="5">
        <v>5410.3380399999978</v>
      </c>
      <c r="R979" s="5">
        <v>5410.3380399999969</v>
      </c>
      <c r="S979" s="5">
        <v>5410.3380400000015</v>
      </c>
      <c r="T979" s="5">
        <v>5410.3380399999978</v>
      </c>
      <c r="U979" s="5">
        <v>5410.3380400000042</v>
      </c>
      <c r="V979" s="5">
        <v>5410.3380400000033</v>
      </c>
      <c r="W979" s="5">
        <v>5410.3380399999969</v>
      </c>
      <c r="X979" s="5">
        <v>5410.3380400000015</v>
      </c>
      <c r="Y979" s="5">
        <v>5410.3380400000024</v>
      </c>
      <c r="Z979" s="5">
        <v>5410.3380400000033</v>
      </c>
      <c r="AA979" s="5">
        <v>5410.3380399999987</v>
      </c>
      <c r="AB979" s="5">
        <v>5410.3380399999987</v>
      </c>
      <c r="AC979" s="5">
        <v>5410.3380400000042</v>
      </c>
      <c r="AD979" s="5">
        <v>5410.3380400000015</v>
      </c>
      <c r="AE979" s="5">
        <v>5410.3380400000024</v>
      </c>
      <c r="AF979" s="5"/>
      <c r="AG979" s="6"/>
    </row>
    <row r="980" spans="1:33">
      <c r="A980" t="str">
        <f t="shared" si="15"/>
        <v>HIGHW06000022Mig_OverseasIn</v>
      </c>
      <c r="B980" t="str">
        <f>VLOOKUP(D980, Lookups!B:D,3,FALSE)</f>
        <v>W06000022</v>
      </c>
      <c r="C980" s="3" t="s">
        <v>174</v>
      </c>
      <c r="D980" s="3" t="s">
        <v>61</v>
      </c>
      <c r="E980" s="3" t="s">
        <v>38</v>
      </c>
      <c r="F980" s="4" t="s">
        <v>31</v>
      </c>
      <c r="G980" s="5">
        <v>887.4000000000002</v>
      </c>
      <c r="H980" s="5">
        <v>887.4000000000002</v>
      </c>
      <c r="I980" s="5">
        <v>887.4000000000002</v>
      </c>
      <c r="J980" s="5">
        <v>887.4000000000002</v>
      </c>
      <c r="K980" s="5">
        <v>887.4000000000002</v>
      </c>
      <c r="L980" s="5">
        <v>887.4000000000002</v>
      </c>
      <c r="M980" s="5">
        <v>887.4000000000002</v>
      </c>
      <c r="N980" s="5">
        <v>887.4000000000002</v>
      </c>
      <c r="O980" s="5">
        <v>887.4000000000002</v>
      </c>
      <c r="P980" s="5">
        <v>887.4000000000002</v>
      </c>
      <c r="Q980" s="5">
        <v>887.4000000000002</v>
      </c>
      <c r="R980" s="5">
        <v>887.4000000000002</v>
      </c>
      <c r="S980" s="5">
        <v>887.4000000000002</v>
      </c>
      <c r="T980" s="5">
        <v>887.4000000000002</v>
      </c>
      <c r="U980" s="5">
        <v>887.4000000000002</v>
      </c>
      <c r="V980" s="5">
        <v>887.4000000000002</v>
      </c>
      <c r="W980" s="5">
        <v>887.4000000000002</v>
      </c>
      <c r="X980" s="5">
        <v>887.4000000000002</v>
      </c>
      <c r="Y980" s="5">
        <v>887.4000000000002</v>
      </c>
      <c r="Z980" s="5">
        <v>887.4000000000002</v>
      </c>
      <c r="AA980" s="5">
        <v>887.4000000000002</v>
      </c>
      <c r="AB980" s="5">
        <v>887.4000000000002</v>
      </c>
      <c r="AC980" s="5">
        <v>887.4000000000002</v>
      </c>
      <c r="AD980" s="5">
        <v>887.4000000000002</v>
      </c>
      <c r="AE980" s="5">
        <v>887.4000000000002</v>
      </c>
      <c r="AF980" s="5"/>
      <c r="AG980" s="6"/>
    </row>
    <row r="981" spans="1:33">
      <c r="A981" t="str">
        <f t="shared" si="15"/>
        <v>HIGHW06000022Mig_OverseasOut</v>
      </c>
      <c r="B981" t="str">
        <f>VLOOKUP(D981, Lookups!B:D,3,FALSE)</f>
        <v>W06000022</v>
      </c>
      <c r="C981" s="3" t="s">
        <v>174</v>
      </c>
      <c r="D981" s="3" t="s">
        <v>61</v>
      </c>
      <c r="E981" s="3" t="s">
        <v>39</v>
      </c>
      <c r="F981" s="4" t="s">
        <v>31</v>
      </c>
      <c r="G981" s="5">
        <v>745.39999999999986</v>
      </c>
      <c r="H981" s="5">
        <v>745.40000000000009</v>
      </c>
      <c r="I981" s="5">
        <v>745.40000000000009</v>
      </c>
      <c r="J981" s="5">
        <v>745.39999999999964</v>
      </c>
      <c r="K981" s="5">
        <v>745.40000000000009</v>
      </c>
      <c r="L981" s="5">
        <v>745.39999999999986</v>
      </c>
      <c r="M981" s="5">
        <v>745.39999999999941</v>
      </c>
      <c r="N981" s="5">
        <v>745.4000000000002</v>
      </c>
      <c r="O981" s="5">
        <v>745.39999999999986</v>
      </c>
      <c r="P981" s="5">
        <v>745.4000000000002</v>
      </c>
      <c r="Q981" s="5">
        <v>745.40000000000009</v>
      </c>
      <c r="R981" s="5">
        <v>745.39999999999952</v>
      </c>
      <c r="S981" s="5">
        <v>745.40000000000032</v>
      </c>
      <c r="T981" s="5">
        <v>745.40000000000009</v>
      </c>
      <c r="U981" s="5">
        <v>745.40000000000043</v>
      </c>
      <c r="V981" s="5">
        <v>745.39999999999952</v>
      </c>
      <c r="W981" s="5">
        <v>745.40000000000089</v>
      </c>
      <c r="X981" s="5">
        <v>745.39999999999986</v>
      </c>
      <c r="Y981" s="5">
        <v>745.4000000000002</v>
      </c>
      <c r="Z981" s="5">
        <v>745.39999999999975</v>
      </c>
      <c r="AA981" s="5">
        <v>745.4000000000002</v>
      </c>
      <c r="AB981" s="5">
        <v>745.4</v>
      </c>
      <c r="AC981" s="5">
        <v>745.40000000000009</v>
      </c>
      <c r="AD981" s="5">
        <v>745.40000000000009</v>
      </c>
      <c r="AE981" s="5">
        <v>745.4</v>
      </c>
      <c r="AF981" s="5"/>
      <c r="AG981" s="6"/>
    </row>
    <row r="982" spans="1:33">
      <c r="A982" t="str">
        <f t="shared" ref="A982:A991" si="16">C982&amp;B982&amp;E982</f>
        <v>HIGHW06000022Constraint</v>
      </c>
      <c r="B982" t="str">
        <f>VLOOKUP(D982, Lookups!B:D,3,FALSE)</f>
        <v>W06000022</v>
      </c>
      <c r="C982" s="3" t="s">
        <v>174</v>
      </c>
      <c r="D982" s="3" t="s">
        <v>61</v>
      </c>
      <c r="E982" s="3" t="s">
        <v>40</v>
      </c>
      <c r="F982" s="4" t="s">
        <v>31</v>
      </c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6"/>
    </row>
    <row r="983" spans="1:33">
      <c r="A983" t="str">
        <f t="shared" si="16"/>
        <v>HIGHW06000015StartPop</v>
      </c>
      <c r="B983" t="str">
        <f>VLOOKUP(D983, Lookups!B:D,3,FALSE)</f>
        <v>W06000015</v>
      </c>
      <c r="C983" s="3" t="s">
        <v>174</v>
      </c>
      <c r="D983" s="3" t="s">
        <v>62</v>
      </c>
      <c r="E983" s="3" t="s">
        <v>30</v>
      </c>
      <c r="F983" s="4" t="s">
        <v>31</v>
      </c>
      <c r="G983" s="5">
        <v>354294</v>
      </c>
      <c r="H983" s="5">
        <v>357353.44538007409</v>
      </c>
      <c r="I983" s="5">
        <v>360619.06363874552</v>
      </c>
      <c r="J983" s="5">
        <v>363970.31315135711</v>
      </c>
      <c r="K983" s="5">
        <v>367415.20570280857</v>
      </c>
      <c r="L983" s="5">
        <v>370956.51927262597</v>
      </c>
      <c r="M983" s="5">
        <v>374600.60396168107</v>
      </c>
      <c r="N983" s="5">
        <v>378364.91916720296</v>
      </c>
      <c r="O983" s="5">
        <v>382246.81853727496</v>
      </c>
      <c r="P983" s="5">
        <v>386238.47386230534</v>
      </c>
      <c r="Q983" s="5">
        <v>390344.72889566317</v>
      </c>
      <c r="R983" s="5">
        <v>394568.37136504619</v>
      </c>
      <c r="S983" s="5">
        <v>398881.47119633172</v>
      </c>
      <c r="T983" s="5">
        <v>403241.26614372001</v>
      </c>
      <c r="U983" s="5">
        <v>407632.51330509974</v>
      </c>
      <c r="V983" s="5">
        <v>412053.12351000251</v>
      </c>
      <c r="W983" s="5">
        <v>416497.85351742827</v>
      </c>
      <c r="X983" s="5">
        <v>420962.16491660522</v>
      </c>
      <c r="Y983" s="5">
        <v>425444.92273426719</v>
      </c>
      <c r="Z983" s="5">
        <v>429947.14454887598</v>
      </c>
      <c r="AA983" s="5">
        <v>434473.18183889374</v>
      </c>
      <c r="AB983" s="5">
        <v>439029.03461033234</v>
      </c>
      <c r="AC983" s="5">
        <v>443624.14568923286</v>
      </c>
      <c r="AD983" s="5">
        <v>448263.87155670382</v>
      </c>
      <c r="AE983" s="5">
        <v>452949.09501212166</v>
      </c>
      <c r="AF983" s="5">
        <v>457684.23177426512</v>
      </c>
      <c r="AG983" s="6"/>
    </row>
    <row r="984" spans="1:33">
      <c r="A984" t="str">
        <f t="shared" si="16"/>
        <v>HIGHW06000015Births</v>
      </c>
      <c r="B984" t="str">
        <f>VLOOKUP(D984, Lookups!B:D,3,FALSE)</f>
        <v>W06000015</v>
      </c>
      <c r="C984" s="3" t="s">
        <v>174</v>
      </c>
      <c r="D984" s="3" t="s">
        <v>62</v>
      </c>
      <c r="E984" s="3" t="s">
        <v>34</v>
      </c>
      <c r="F984" s="4" t="s">
        <v>32</v>
      </c>
      <c r="G984" s="5">
        <v>2354.5411055133482</v>
      </c>
      <c r="H984" s="5">
        <v>2424.3325513947502</v>
      </c>
      <c r="I984" s="5">
        <v>2461.8083434655155</v>
      </c>
      <c r="J984" s="5">
        <v>2503.0731039152306</v>
      </c>
      <c r="K984" s="5">
        <v>2547.1157976077238</v>
      </c>
      <c r="L984" s="5">
        <v>2595.8066826864724</v>
      </c>
      <c r="M984" s="5">
        <v>2653.9713931136807</v>
      </c>
      <c r="N984" s="5">
        <v>2711.7132808324536</v>
      </c>
      <c r="O984" s="5">
        <v>2766.6544196488721</v>
      </c>
      <c r="P984" s="5">
        <v>2824.8680501803128</v>
      </c>
      <c r="Q984" s="5">
        <v>2885.3759599261061</v>
      </c>
      <c r="R984" s="5">
        <v>2932.7610666973578</v>
      </c>
      <c r="S984" s="5">
        <v>2960.6861889798047</v>
      </c>
      <c r="T984" s="5">
        <v>2980.7229515004447</v>
      </c>
      <c r="U984" s="5">
        <v>3000.6692218071867</v>
      </c>
      <c r="V984" s="5">
        <v>3019.2000375660541</v>
      </c>
      <c r="W984" s="5">
        <v>3035.2457638303295</v>
      </c>
      <c r="X984" s="5">
        <v>3052.3419067314626</v>
      </c>
      <c r="Y984" s="5">
        <v>3072.0351336533731</v>
      </c>
      <c r="Z984" s="5">
        <v>3094.5214878034121</v>
      </c>
      <c r="AA984" s="5">
        <v>3121.0567926040994</v>
      </c>
      <c r="AB984" s="5">
        <v>3150.8267166677292</v>
      </c>
      <c r="AC984" s="5">
        <v>3184.6595389538329</v>
      </c>
      <c r="AD984" s="5">
        <v>3221.6366695306297</v>
      </c>
      <c r="AE984" s="5">
        <v>3257.7386477349819</v>
      </c>
      <c r="AF984" s="5"/>
      <c r="AG984" s="6"/>
    </row>
    <row r="985" spans="1:33">
      <c r="A985" t="str">
        <f t="shared" si="16"/>
        <v>HIGHW06000015Births</v>
      </c>
      <c r="B985" t="str">
        <f>VLOOKUP(D985, Lookups!B:D,3,FALSE)</f>
        <v>W06000015</v>
      </c>
      <c r="C985" s="3" t="s">
        <v>174</v>
      </c>
      <c r="D985" s="3" t="s">
        <v>62</v>
      </c>
      <c r="E985" s="3" t="s">
        <v>34</v>
      </c>
      <c r="F985" s="4" t="s">
        <v>33</v>
      </c>
      <c r="G985" s="5">
        <v>2242.4202048699499</v>
      </c>
      <c r="H985" s="5">
        <v>2308.8882516605036</v>
      </c>
      <c r="I985" s="5">
        <v>2344.5794838654583</v>
      </c>
      <c r="J985" s="5">
        <v>2383.8792575516709</v>
      </c>
      <c r="K985" s="5">
        <v>2425.8246820684417</v>
      </c>
      <c r="L985" s="5">
        <v>2472.1969557305665</v>
      </c>
      <c r="M985" s="5">
        <v>2527.59192062074</v>
      </c>
      <c r="N985" s="5">
        <v>2582.584197198421</v>
      </c>
      <c r="O985" s="5">
        <v>2634.9090937449346</v>
      </c>
      <c r="P985" s="5">
        <v>2690.3506492127372</v>
      </c>
      <c r="Q985" s="5">
        <v>2747.9772326054403</v>
      </c>
      <c r="R985" s="5">
        <v>2793.1059078215853</v>
      </c>
      <c r="S985" s="5">
        <v>2819.7012636142676</v>
      </c>
      <c r="T985" s="5">
        <v>2838.7838954745716</v>
      </c>
      <c r="U985" s="5">
        <v>2857.7803442700088</v>
      </c>
      <c r="V985" s="5">
        <v>2875.4287410523389</v>
      </c>
      <c r="W985" s="5">
        <v>2890.7103858248902</v>
      </c>
      <c r="X985" s="5">
        <v>2906.9924274410141</v>
      </c>
      <c r="Y985" s="5">
        <v>2925.7478825253938</v>
      </c>
      <c r="Z985" s="5">
        <v>2947.1634589032437</v>
      </c>
      <c r="AA985" s="5">
        <v>2972.4351789373995</v>
      </c>
      <c r="AB985" s="5">
        <v>3000.787488889182</v>
      </c>
      <c r="AC985" s="5">
        <v>3033.0092258996269</v>
      </c>
      <c r="AD985" s="5">
        <v>3068.2255423739343</v>
      </c>
      <c r="AE985" s="5">
        <v>3102.608380359497</v>
      </c>
      <c r="AF985" s="5"/>
      <c r="AG985" s="6"/>
    </row>
    <row r="986" spans="1:33">
      <c r="A986" t="str">
        <f t="shared" si="16"/>
        <v>HIGHW06000015Deaths</v>
      </c>
      <c r="B986" t="str">
        <f>VLOOKUP(D986, Lookups!B:D,3,FALSE)</f>
        <v>W06000015</v>
      </c>
      <c r="C986" s="3" t="s">
        <v>174</v>
      </c>
      <c r="D986" s="3" t="s">
        <v>62</v>
      </c>
      <c r="E986" s="3" t="s">
        <v>35</v>
      </c>
      <c r="F986" s="4" t="s">
        <v>31</v>
      </c>
      <c r="G986" s="5">
        <v>2666.9930703091195</v>
      </c>
      <c r="H986" s="5">
        <v>2597.079684384235</v>
      </c>
      <c r="I986" s="5">
        <v>2584.6154547190063</v>
      </c>
      <c r="J986" s="5">
        <v>2571.5369500154461</v>
      </c>
      <c r="K986" s="5">
        <v>2561.104049859176</v>
      </c>
      <c r="L986" s="5">
        <v>2553.3960893618059</v>
      </c>
      <c r="M986" s="5">
        <v>2546.7252482120448</v>
      </c>
      <c r="N986" s="5">
        <v>2541.8752479591076</v>
      </c>
      <c r="O986" s="5">
        <v>2539.3853283633662</v>
      </c>
      <c r="P986" s="5">
        <v>2538.4408060351143</v>
      </c>
      <c r="Q986" s="5">
        <v>2539.1878631487416</v>
      </c>
      <c r="R986" s="5">
        <v>2542.2442832334314</v>
      </c>
      <c r="S986" s="5">
        <v>2550.0696452054513</v>
      </c>
      <c r="T986" s="5">
        <v>2557.7368255954402</v>
      </c>
      <c r="U986" s="5">
        <v>2567.3165011746055</v>
      </c>
      <c r="V986" s="5">
        <v>2579.3759111925187</v>
      </c>
      <c r="W986" s="5">
        <v>2591.1218904786961</v>
      </c>
      <c r="X986" s="5">
        <v>2606.0536565100883</v>
      </c>
      <c r="Y986" s="5">
        <v>2625.0383415698229</v>
      </c>
      <c r="Z986" s="5">
        <v>2645.1247966887063</v>
      </c>
      <c r="AA986" s="5">
        <v>2667.1163401033778</v>
      </c>
      <c r="AB986" s="5">
        <v>2685.9802666565147</v>
      </c>
      <c r="AC986" s="5">
        <v>2707.4200373824442</v>
      </c>
      <c r="AD986" s="5">
        <v>2734.1158964867759</v>
      </c>
      <c r="AE986" s="5">
        <v>2754.6874059509373</v>
      </c>
      <c r="AF986" s="5"/>
      <c r="AG986" s="6"/>
    </row>
    <row r="987" spans="1:33">
      <c r="A987" t="str">
        <f t="shared" si="16"/>
        <v>HIGHW06000015Mig_InternalIN</v>
      </c>
      <c r="B987" t="str">
        <f>VLOOKUP(D987, Lookups!B:D,3,FALSE)</f>
        <v>W06000015</v>
      </c>
      <c r="C987" s="3" t="s">
        <v>174</v>
      </c>
      <c r="D987" s="3" t="s">
        <v>62</v>
      </c>
      <c r="E987" s="3" t="s">
        <v>36</v>
      </c>
      <c r="F987" s="4" t="s">
        <v>31</v>
      </c>
      <c r="G987" s="5">
        <v>19790.240439999994</v>
      </c>
      <c r="H987" s="5">
        <v>19790.240440000009</v>
      </c>
      <c r="I987" s="5">
        <v>19790.240439999994</v>
      </c>
      <c r="J987" s="5">
        <v>19790.240439999998</v>
      </c>
      <c r="K987" s="5">
        <v>19790.240439999976</v>
      </c>
      <c r="L987" s="5">
        <v>19790.240440000005</v>
      </c>
      <c r="M987" s="5">
        <v>19790.240440000001</v>
      </c>
      <c r="N987" s="5">
        <v>19790.240440000012</v>
      </c>
      <c r="O987" s="5">
        <v>19790.240440000001</v>
      </c>
      <c r="P987" s="5">
        <v>19790.240439999983</v>
      </c>
      <c r="Q987" s="5">
        <v>19790.240439999987</v>
      </c>
      <c r="R987" s="5">
        <v>19790.240440000009</v>
      </c>
      <c r="S987" s="5">
        <v>19790.240440000009</v>
      </c>
      <c r="T987" s="5">
        <v>19790.240440000009</v>
      </c>
      <c r="U987" s="5">
        <v>19790.240439999994</v>
      </c>
      <c r="V987" s="5">
        <v>19790.240440000001</v>
      </c>
      <c r="W987" s="5">
        <v>19790.240440000005</v>
      </c>
      <c r="X987" s="5">
        <v>19790.240440000009</v>
      </c>
      <c r="Y987" s="5">
        <v>19790.240440000005</v>
      </c>
      <c r="Z987" s="5">
        <v>19790.240439999998</v>
      </c>
      <c r="AA987" s="5">
        <v>19790.240439999994</v>
      </c>
      <c r="AB987" s="5">
        <v>19790.240440000009</v>
      </c>
      <c r="AC987" s="5">
        <v>19790.240440000001</v>
      </c>
      <c r="AD987" s="5">
        <v>19790.24043999999</v>
      </c>
      <c r="AE987" s="5">
        <v>19790.240440000005</v>
      </c>
      <c r="AF987" s="5"/>
      <c r="AG987" s="6"/>
    </row>
    <row r="988" spans="1:33">
      <c r="A988" t="str">
        <f t="shared" si="16"/>
        <v>HIGHW06000015Mig_InternalOut</v>
      </c>
      <c r="B988" t="str">
        <f>VLOOKUP(D988, Lookups!B:D,3,FALSE)</f>
        <v>W06000015</v>
      </c>
      <c r="C988" s="3" t="s">
        <v>174</v>
      </c>
      <c r="D988" s="3" t="s">
        <v>62</v>
      </c>
      <c r="E988" s="3" t="s">
        <v>37</v>
      </c>
      <c r="F988" s="4" t="s">
        <v>31</v>
      </c>
      <c r="G988" s="5">
        <v>19580.963299999996</v>
      </c>
      <c r="H988" s="5">
        <v>19580.963300000014</v>
      </c>
      <c r="I988" s="5">
        <v>19580.963300000007</v>
      </c>
      <c r="J988" s="5">
        <v>19580.963299999996</v>
      </c>
      <c r="K988" s="5">
        <v>19580.96330000001</v>
      </c>
      <c r="L988" s="5">
        <v>19580.963299999989</v>
      </c>
      <c r="M988" s="5">
        <v>19580.963299999989</v>
      </c>
      <c r="N988" s="5">
        <v>19580.963300000007</v>
      </c>
      <c r="O988" s="5">
        <v>19580.96330000001</v>
      </c>
      <c r="P988" s="5">
        <v>19580.963299999996</v>
      </c>
      <c r="Q988" s="5">
        <v>19580.963299999999</v>
      </c>
      <c r="R988" s="5">
        <v>19580.963299999989</v>
      </c>
      <c r="S988" s="5">
        <v>19580.963299999989</v>
      </c>
      <c r="T988" s="5">
        <v>19580.963299999978</v>
      </c>
      <c r="U988" s="5">
        <v>19580.963299999999</v>
      </c>
      <c r="V988" s="5">
        <v>19580.963299999985</v>
      </c>
      <c r="W988" s="5">
        <v>19580.963300000003</v>
      </c>
      <c r="X988" s="5">
        <v>19580.963299999981</v>
      </c>
      <c r="Y988" s="5">
        <v>19580.963299999996</v>
      </c>
      <c r="Z988" s="5">
        <v>19580.963300000003</v>
      </c>
      <c r="AA988" s="5">
        <v>19580.963299999985</v>
      </c>
      <c r="AB988" s="5">
        <v>19580.963299999999</v>
      </c>
      <c r="AC988" s="5">
        <v>19580.963300000007</v>
      </c>
      <c r="AD988" s="5">
        <v>19580.963299999999</v>
      </c>
      <c r="AE988" s="5">
        <v>19580.963300000003</v>
      </c>
      <c r="AF988" s="5"/>
      <c r="AG988" s="6"/>
    </row>
    <row r="989" spans="1:33">
      <c r="A989" t="str">
        <f t="shared" si="16"/>
        <v>HIGHW06000015Mig_OverseasIn</v>
      </c>
      <c r="B989" t="str">
        <f>VLOOKUP(D989, Lookups!B:D,3,FALSE)</f>
        <v>W06000015</v>
      </c>
      <c r="C989" s="3" t="s">
        <v>174</v>
      </c>
      <c r="D989" s="3" t="s">
        <v>62</v>
      </c>
      <c r="E989" s="3" t="s">
        <v>38</v>
      </c>
      <c r="F989" s="4" t="s">
        <v>31</v>
      </c>
      <c r="G989" s="5">
        <v>4742.9999999999991</v>
      </c>
      <c r="H989" s="5">
        <v>4742.9999999999991</v>
      </c>
      <c r="I989" s="5">
        <v>4742.9999999999991</v>
      </c>
      <c r="J989" s="5">
        <v>4742.9999999999991</v>
      </c>
      <c r="K989" s="5">
        <v>4742.9999999999991</v>
      </c>
      <c r="L989" s="5">
        <v>4742.9999999999991</v>
      </c>
      <c r="M989" s="5">
        <v>4742.9999999999991</v>
      </c>
      <c r="N989" s="5">
        <v>4742.9999999999991</v>
      </c>
      <c r="O989" s="5">
        <v>4742.9999999999991</v>
      </c>
      <c r="P989" s="5">
        <v>4742.9999999999991</v>
      </c>
      <c r="Q989" s="5">
        <v>4742.9999999999991</v>
      </c>
      <c r="R989" s="5">
        <v>4742.9999999999991</v>
      </c>
      <c r="S989" s="5">
        <v>4742.9999999999991</v>
      </c>
      <c r="T989" s="5">
        <v>4742.9999999999991</v>
      </c>
      <c r="U989" s="5">
        <v>4742.9999999999991</v>
      </c>
      <c r="V989" s="5">
        <v>4742.9999999999991</v>
      </c>
      <c r="W989" s="5">
        <v>4742.9999999999991</v>
      </c>
      <c r="X989" s="5">
        <v>4742.9999999999991</v>
      </c>
      <c r="Y989" s="5">
        <v>4742.9999999999991</v>
      </c>
      <c r="Z989" s="5">
        <v>4742.9999999999991</v>
      </c>
      <c r="AA989" s="5">
        <v>4742.9999999999991</v>
      </c>
      <c r="AB989" s="5">
        <v>4742.9999999999991</v>
      </c>
      <c r="AC989" s="5">
        <v>4742.9999999999991</v>
      </c>
      <c r="AD989" s="5">
        <v>4742.9999999999991</v>
      </c>
      <c r="AE989" s="5">
        <v>4742.9999999999991</v>
      </c>
      <c r="AF989" s="5"/>
      <c r="AG989" s="6"/>
    </row>
    <row r="990" spans="1:33">
      <c r="A990" t="str">
        <f t="shared" si="16"/>
        <v>HIGHW06000015Mig_OverseasOut</v>
      </c>
      <c r="B990" t="str">
        <f>VLOOKUP(D990, Lookups!B:D,3,FALSE)</f>
        <v>W06000015</v>
      </c>
      <c r="C990" s="3" t="s">
        <v>174</v>
      </c>
      <c r="D990" s="3" t="s">
        <v>62</v>
      </c>
      <c r="E990" s="3" t="s">
        <v>39</v>
      </c>
      <c r="F990" s="4" t="s">
        <v>31</v>
      </c>
      <c r="G990" s="5">
        <v>3822.8</v>
      </c>
      <c r="H990" s="5">
        <v>3822.800000000002</v>
      </c>
      <c r="I990" s="5">
        <v>3822.799999999997</v>
      </c>
      <c r="J990" s="5">
        <v>3822.7999999999988</v>
      </c>
      <c r="K990" s="5">
        <v>3822.7999999999988</v>
      </c>
      <c r="L990" s="5">
        <v>3822.7999999999984</v>
      </c>
      <c r="M990" s="5">
        <v>3822.8000000000015</v>
      </c>
      <c r="N990" s="5">
        <v>3822.7999999999984</v>
      </c>
      <c r="O990" s="5">
        <v>3822.8000000000029</v>
      </c>
      <c r="P990" s="5">
        <v>3822.8000000000006</v>
      </c>
      <c r="Q990" s="5">
        <v>3822.8000000000006</v>
      </c>
      <c r="R990" s="5">
        <v>3822.8000000000011</v>
      </c>
      <c r="S990" s="5">
        <v>3822.8000000000025</v>
      </c>
      <c r="T990" s="5">
        <v>3822.7999999999984</v>
      </c>
      <c r="U990" s="5">
        <v>3822.7999999999997</v>
      </c>
      <c r="V990" s="5">
        <v>3822.8000000000025</v>
      </c>
      <c r="W990" s="5">
        <v>3822.7999999999997</v>
      </c>
      <c r="X990" s="5">
        <v>3822.8</v>
      </c>
      <c r="Y990" s="5">
        <v>3822.7999999999993</v>
      </c>
      <c r="Z990" s="5">
        <v>3822.8</v>
      </c>
      <c r="AA990" s="5">
        <v>3822.7999999999997</v>
      </c>
      <c r="AB990" s="5">
        <v>3822.799999999997</v>
      </c>
      <c r="AC990" s="5">
        <v>3822.8000000000015</v>
      </c>
      <c r="AD990" s="5">
        <v>3822.7999999999988</v>
      </c>
      <c r="AE990" s="5">
        <v>3822.7999999999988</v>
      </c>
      <c r="AF990" s="5"/>
      <c r="AG990" s="6"/>
    </row>
    <row r="991" spans="1:33">
      <c r="A991" t="str">
        <f t="shared" si="16"/>
        <v>HIGHW06000015Constraint</v>
      </c>
      <c r="B991" t="str">
        <f>VLOOKUP(D991, Lookups!B:D,3,FALSE)</f>
        <v>W06000015</v>
      </c>
      <c r="C991" s="3" t="s">
        <v>174</v>
      </c>
      <c r="D991" s="3" t="s">
        <v>62</v>
      </c>
      <c r="E991" s="3" t="s">
        <v>40</v>
      </c>
      <c r="F991" s="4" t="s">
        <v>31</v>
      </c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6"/>
    </row>
  </sheetData>
  <autoFilter ref="C1:AG99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75" workbookViewId="0">
      <selection activeCell="G25" sqref="G25"/>
    </sheetView>
  </sheetViews>
  <sheetFormatPr defaultRowHeight="15"/>
  <cols>
    <col min="1" max="1" width="8.6640625" style="8" customWidth="1"/>
    <col min="2" max="2" width="9.33203125" style="8" customWidth="1"/>
    <col min="3" max="3" width="8.88671875" style="8"/>
    <col min="4" max="4" width="10.21875" style="8" bestFit="1" customWidth="1"/>
    <col min="5" max="5" width="10.5546875" style="8" bestFit="1" customWidth="1"/>
    <col min="6" max="9" width="8.88671875" style="8"/>
    <col min="10" max="10" width="8.77734375" style="8" customWidth="1"/>
    <col min="11" max="11" width="1.77734375" style="8" customWidth="1"/>
    <col min="12" max="16" width="8.77734375" style="8" customWidth="1"/>
    <col min="17" max="256" width="8.88671875" style="8"/>
    <col min="257" max="257" width="8.6640625" style="8" customWidth="1"/>
    <col min="258" max="258" width="9.33203125" style="8" customWidth="1"/>
    <col min="259" max="259" width="8.88671875" style="8"/>
    <col min="260" max="260" width="10.21875" style="8" bestFit="1" customWidth="1"/>
    <col min="261" max="261" width="10.5546875" style="8" bestFit="1" customWidth="1"/>
    <col min="262" max="265" width="8.88671875" style="8"/>
    <col min="266" max="266" width="8.77734375" style="8" customWidth="1"/>
    <col min="267" max="267" width="1.77734375" style="8" customWidth="1"/>
    <col min="268" max="272" width="8.77734375" style="8" customWidth="1"/>
    <col min="273" max="512" width="8.88671875" style="8"/>
    <col min="513" max="513" width="8.6640625" style="8" customWidth="1"/>
    <col min="514" max="514" width="9.33203125" style="8" customWidth="1"/>
    <col min="515" max="515" width="8.88671875" style="8"/>
    <col min="516" max="516" width="10.21875" style="8" bestFit="1" customWidth="1"/>
    <col min="517" max="517" width="10.5546875" style="8" bestFit="1" customWidth="1"/>
    <col min="518" max="521" width="8.88671875" style="8"/>
    <col min="522" max="522" width="8.77734375" style="8" customWidth="1"/>
    <col min="523" max="523" width="1.77734375" style="8" customWidth="1"/>
    <col min="524" max="528" width="8.77734375" style="8" customWidth="1"/>
    <col min="529" max="768" width="8.88671875" style="8"/>
    <col min="769" max="769" width="8.6640625" style="8" customWidth="1"/>
    <col min="770" max="770" width="9.33203125" style="8" customWidth="1"/>
    <col min="771" max="771" width="8.88671875" style="8"/>
    <col min="772" max="772" width="10.21875" style="8" bestFit="1" customWidth="1"/>
    <col min="773" max="773" width="10.5546875" style="8" bestFit="1" customWidth="1"/>
    <col min="774" max="777" width="8.88671875" style="8"/>
    <col min="778" max="778" width="8.77734375" style="8" customWidth="1"/>
    <col min="779" max="779" width="1.77734375" style="8" customWidth="1"/>
    <col min="780" max="784" width="8.77734375" style="8" customWidth="1"/>
    <col min="785" max="1024" width="8.88671875" style="8"/>
    <col min="1025" max="1025" width="8.6640625" style="8" customWidth="1"/>
    <col min="1026" max="1026" width="9.33203125" style="8" customWidth="1"/>
    <col min="1027" max="1027" width="8.88671875" style="8"/>
    <col min="1028" max="1028" width="10.21875" style="8" bestFit="1" customWidth="1"/>
    <col min="1029" max="1029" width="10.5546875" style="8" bestFit="1" customWidth="1"/>
    <col min="1030" max="1033" width="8.88671875" style="8"/>
    <col min="1034" max="1034" width="8.77734375" style="8" customWidth="1"/>
    <col min="1035" max="1035" width="1.77734375" style="8" customWidth="1"/>
    <col min="1036" max="1040" width="8.77734375" style="8" customWidth="1"/>
    <col min="1041" max="1280" width="8.88671875" style="8"/>
    <col min="1281" max="1281" width="8.6640625" style="8" customWidth="1"/>
    <col min="1282" max="1282" width="9.33203125" style="8" customWidth="1"/>
    <col min="1283" max="1283" width="8.88671875" style="8"/>
    <col min="1284" max="1284" width="10.21875" style="8" bestFit="1" customWidth="1"/>
    <col min="1285" max="1285" width="10.5546875" style="8" bestFit="1" customWidth="1"/>
    <col min="1286" max="1289" width="8.88671875" style="8"/>
    <col min="1290" max="1290" width="8.77734375" style="8" customWidth="1"/>
    <col min="1291" max="1291" width="1.77734375" style="8" customWidth="1"/>
    <col min="1292" max="1296" width="8.77734375" style="8" customWidth="1"/>
    <col min="1297" max="1536" width="8.88671875" style="8"/>
    <col min="1537" max="1537" width="8.6640625" style="8" customWidth="1"/>
    <col min="1538" max="1538" width="9.33203125" style="8" customWidth="1"/>
    <col min="1539" max="1539" width="8.88671875" style="8"/>
    <col min="1540" max="1540" width="10.21875" style="8" bestFit="1" customWidth="1"/>
    <col min="1541" max="1541" width="10.5546875" style="8" bestFit="1" customWidth="1"/>
    <col min="1542" max="1545" width="8.88671875" style="8"/>
    <col min="1546" max="1546" width="8.77734375" style="8" customWidth="1"/>
    <col min="1547" max="1547" width="1.77734375" style="8" customWidth="1"/>
    <col min="1548" max="1552" width="8.77734375" style="8" customWidth="1"/>
    <col min="1553" max="1792" width="8.88671875" style="8"/>
    <col min="1793" max="1793" width="8.6640625" style="8" customWidth="1"/>
    <col min="1794" max="1794" width="9.33203125" style="8" customWidth="1"/>
    <col min="1795" max="1795" width="8.88671875" style="8"/>
    <col min="1796" max="1796" width="10.21875" style="8" bestFit="1" customWidth="1"/>
    <col min="1797" max="1797" width="10.5546875" style="8" bestFit="1" customWidth="1"/>
    <col min="1798" max="1801" width="8.88671875" style="8"/>
    <col min="1802" max="1802" width="8.77734375" style="8" customWidth="1"/>
    <col min="1803" max="1803" width="1.77734375" style="8" customWidth="1"/>
    <col min="1804" max="1808" width="8.77734375" style="8" customWidth="1"/>
    <col min="1809" max="2048" width="8.88671875" style="8"/>
    <col min="2049" max="2049" width="8.6640625" style="8" customWidth="1"/>
    <col min="2050" max="2050" width="9.33203125" style="8" customWidth="1"/>
    <col min="2051" max="2051" width="8.88671875" style="8"/>
    <col min="2052" max="2052" width="10.21875" style="8" bestFit="1" customWidth="1"/>
    <col min="2053" max="2053" width="10.5546875" style="8" bestFit="1" customWidth="1"/>
    <col min="2054" max="2057" width="8.88671875" style="8"/>
    <col min="2058" max="2058" width="8.77734375" style="8" customWidth="1"/>
    <col min="2059" max="2059" width="1.77734375" style="8" customWidth="1"/>
    <col min="2060" max="2064" width="8.77734375" style="8" customWidth="1"/>
    <col min="2065" max="2304" width="8.88671875" style="8"/>
    <col min="2305" max="2305" width="8.6640625" style="8" customWidth="1"/>
    <col min="2306" max="2306" width="9.33203125" style="8" customWidth="1"/>
    <col min="2307" max="2307" width="8.88671875" style="8"/>
    <col min="2308" max="2308" width="10.21875" style="8" bestFit="1" customWidth="1"/>
    <col min="2309" max="2309" width="10.5546875" style="8" bestFit="1" customWidth="1"/>
    <col min="2310" max="2313" width="8.88671875" style="8"/>
    <col min="2314" max="2314" width="8.77734375" style="8" customWidth="1"/>
    <col min="2315" max="2315" width="1.77734375" style="8" customWidth="1"/>
    <col min="2316" max="2320" width="8.77734375" style="8" customWidth="1"/>
    <col min="2321" max="2560" width="8.88671875" style="8"/>
    <col min="2561" max="2561" width="8.6640625" style="8" customWidth="1"/>
    <col min="2562" max="2562" width="9.33203125" style="8" customWidth="1"/>
    <col min="2563" max="2563" width="8.88671875" style="8"/>
    <col min="2564" max="2564" width="10.21875" style="8" bestFit="1" customWidth="1"/>
    <col min="2565" max="2565" width="10.5546875" style="8" bestFit="1" customWidth="1"/>
    <col min="2566" max="2569" width="8.88671875" style="8"/>
    <col min="2570" max="2570" width="8.77734375" style="8" customWidth="1"/>
    <col min="2571" max="2571" width="1.77734375" style="8" customWidth="1"/>
    <col min="2572" max="2576" width="8.77734375" style="8" customWidth="1"/>
    <col min="2577" max="2816" width="8.88671875" style="8"/>
    <col min="2817" max="2817" width="8.6640625" style="8" customWidth="1"/>
    <col min="2818" max="2818" width="9.33203125" style="8" customWidth="1"/>
    <col min="2819" max="2819" width="8.88671875" style="8"/>
    <col min="2820" max="2820" width="10.21875" style="8" bestFit="1" customWidth="1"/>
    <col min="2821" max="2821" width="10.5546875" style="8" bestFit="1" customWidth="1"/>
    <col min="2822" max="2825" width="8.88671875" style="8"/>
    <col min="2826" max="2826" width="8.77734375" style="8" customWidth="1"/>
    <col min="2827" max="2827" width="1.77734375" style="8" customWidth="1"/>
    <col min="2828" max="2832" width="8.77734375" style="8" customWidth="1"/>
    <col min="2833" max="3072" width="8.88671875" style="8"/>
    <col min="3073" max="3073" width="8.6640625" style="8" customWidth="1"/>
    <col min="3074" max="3074" width="9.33203125" style="8" customWidth="1"/>
    <col min="3075" max="3075" width="8.88671875" style="8"/>
    <col min="3076" max="3076" width="10.21875" style="8" bestFit="1" customWidth="1"/>
    <col min="3077" max="3077" width="10.5546875" style="8" bestFit="1" customWidth="1"/>
    <col min="3078" max="3081" width="8.88671875" style="8"/>
    <col min="3082" max="3082" width="8.77734375" style="8" customWidth="1"/>
    <col min="3083" max="3083" width="1.77734375" style="8" customWidth="1"/>
    <col min="3084" max="3088" width="8.77734375" style="8" customWidth="1"/>
    <col min="3089" max="3328" width="8.88671875" style="8"/>
    <col min="3329" max="3329" width="8.6640625" style="8" customWidth="1"/>
    <col min="3330" max="3330" width="9.33203125" style="8" customWidth="1"/>
    <col min="3331" max="3331" width="8.88671875" style="8"/>
    <col min="3332" max="3332" width="10.21875" style="8" bestFit="1" customWidth="1"/>
    <col min="3333" max="3333" width="10.5546875" style="8" bestFit="1" customWidth="1"/>
    <col min="3334" max="3337" width="8.88671875" style="8"/>
    <col min="3338" max="3338" width="8.77734375" style="8" customWidth="1"/>
    <col min="3339" max="3339" width="1.77734375" style="8" customWidth="1"/>
    <col min="3340" max="3344" width="8.77734375" style="8" customWidth="1"/>
    <col min="3345" max="3584" width="8.88671875" style="8"/>
    <col min="3585" max="3585" width="8.6640625" style="8" customWidth="1"/>
    <col min="3586" max="3586" width="9.33203125" style="8" customWidth="1"/>
    <col min="3587" max="3587" width="8.88671875" style="8"/>
    <col min="3588" max="3588" width="10.21875" style="8" bestFit="1" customWidth="1"/>
    <col min="3589" max="3589" width="10.5546875" style="8" bestFit="1" customWidth="1"/>
    <col min="3590" max="3593" width="8.88671875" style="8"/>
    <col min="3594" max="3594" width="8.77734375" style="8" customWidth="1"/>
    <col min="3595" max="3595" width="1.77734375" style="8" customWidth="1"/>
    <col min="3596" max="3600" width="8.77734375" style="8" customWidth="1"/>
    <col min="3601" max="3840" width="8.88671875" style="8"/>
    <col min="3841" max="3841" width="8.6640625" style="8" customWidth="1"/>
    <col min="3842" max="3842" width="9.33203125" style="8" customWidth="1"/>
    <col min="3843" max="3843" width="8.88671875" style="8"/>
    <col min="3844" max="3844" width="10.21875" style="8" bestFit="1" customWidth="1"/>
    <col min="3845" max="3845" width="10.5546875" style="8" bestFit="1" customWidth="1"/>
    <col min="3846" max="3849" width="8.88671875" style="8"/>
    <col min="3850" max="3850" width="8.77734375" style="8" customWidth="1"/>
    <col min="3851" max="3851" width="1.77734375" style="8" customWidth="1"/>
    <col min="3852" max="3856" width="8.77734375" style="8" customWidth="1"/>
    <col min="3857" max="4096" width="8.88671875" style="8"/>
    <col min="4097" max="4097" width="8.6640625" style="8" customWidth="1"/>
    <col min="4098" max="4098" width="9.33203125" style="8" customWidth="1"/>
    <col min="4099" max="4099" width="8.88671875" style="8"/>
    <col min="4100" max="4100" width="10.21875" style="8" bestFit="1" customWidth="1"/>
    <col min="4101" max="4101" width="10.5546875" style="8" bestFit="1" customWidth="1"/>
    <col min="4102" max="4105" width="8.88671875" style="8"/>
    <col min="4106" max="4106" width="8.77734375" style="8" customWidth="1"/>
    <col min="4107" max="4107" width="1.77734375" style="8" customWidth="1"/>
    <col min="4108" max="4112" width="8.77734375" style="8" customWidth="1"/>
    <col min="4113" max="4352" width="8.88671875" style="8"/>
    <col min="4353" max="4353" width="8.6640625" style="8" customWidth="1"/>
    <col min="4354" max="4354" width="9.33203125" style="8" customWidth="1"/>
    <col min="4355" max="4355" width="8.88671875" style="8"/>
    <col min="4356" max="4356" width="10.21875" style="8" bestFit="1" customWidth="1"/>
    <col min="4357" max="4357" width="10.5546875" style="8" bestFit="1" customWidth="1"/>
    <col min="4358" max="4361" width="8.88671875" style="8"/>
    <col min="4362" max="4362" width="8.77734375" style="8" customWidth="1"/>
    <col min="4363" max="4363" width="1.77734375" style="8" customWidth="1"/>
    <col min="4364" max="4368" width="8.77734375" style="8" customWidth="1"/>
    <col min="4369" max="4608" width="8.88671875" style="8"/>
    <col min="4609" max="4609" width="8.6640625" style="8" customWidth="1"/>
    <col min="4610" max="4610" width="9.33203125" style="8" customWidth="1"/>
    <col min="4611" max="4611" width="8.88671875" style="8"/>
    <col min="4612" max="4612" width="10.21875" style="8" bestFit="1" customWidth="1"/>
    <col min="4613" max="4613" width="10.5546875" style="8" bestFit="1" customWidth="1"/>
    <col min="4614" max="4617" width="8.88671875" style="8"/>
    <col min="4618" max="4618" width="8.77734375" style="8" customWidth="1"/>
    <col min="4619" max="4619" width="1.77734375" style="8" customWidth="1"/>
    <col min="4620" max="4624" width="8.77734375" style="8" customWidth="1"/>
    <col min="4625" max="4864" width="8.88671875" style="8"/>
    <col min="4865" max="4865" width="8.6640625" style="8" customWidth="1"/>
    <col min="4866" max="4866" width="9.33203125" style="8" customWidth="1"/>
    <col min="4867" max="4867" width="8.88671875" style="8"/>
    <col min="4868" max="4868" width="10.21875" style="8" bestFit="1" customWidth="1"/>
    <col min="4869" max="4869" width="10.5546875" style="8" bestFit="1" customWidth="1"/>
    <col min="4870" max="4873" width="8.88671875" style="8"/>
    <col min="4874" max="4874" width="8.77734375" style="8" customWidth="1"/>
    <col min="4875" max="4875" width="1.77734375" style="8" customWidth="1"/>
    <col min="4876" max="4880" width="8.77734375" style="8" customWidth="1"/>
    <col min="4881" max="5120" width="8.88671875" style="8"/>
    <col min="5121" max="5121" width="8.6640625" style="8" customWidth="1"/>
    <col min="5122" max="5122" width="9.33203125" style="8" customWidth="1"/>
    <col min="5123" max="5123" width="8.88671875" style="8"/>
    <col min="5124" max="5124" width="10.21875" style="8" bestFit="1" customWidth="1"/>
    <col min="5125" max="5125" width="10.5546875" style="8" bestFit="1" customWidth="1"/>
    <col min="5126" max="5129" width="8.88671875" style="8"/>
    <col min="5130" max="5130" width="8.77734375" style="8" customWidth="1"/>
    <col min="5131" max="5131" width="1.77734375" style="8" customWidth="1"/>
    <col min="5132" max="5136" width="8.77734375" style="8" customWidth="1"/>
    <col min="5137" max="5376" width="8.88671875" style="8"/>
    <col min="5377" max="5377" width="8.6640625" style="8" customWidth="1"/>
    <col min="5378" max="5378" width="9.33203125" style="8" customWidth="1"/>
    <col min="5379" max="5379" width="8.88671875" style="8"/>
    <col min="5380" max="5380" width="10.21875" style="8" bestFit="1" customWidth="1"/>
    <col min="5381" max="5381" width="10.5546875" style="8" bestFit="1" customWidth="1"/>
    <col min="5382" max="5385" width="8.88671875" style="8"/>
    <col min="5386" max="5386" width="8.77734375" style="8" customWidth="1"/>
    <col min="5387" max="5387" width="1.77734375" style="8" customWidth="1"/>
    <col min="5388" max="5392" width="8.77734375" style="8" customWidth="1"/>
    <col min="5393" max="5632" width="8.88671875" style="8"/>
    <col min="5633" max="5633" width="8.6640625" style="8" customWidth="1"/>
    <col min="5634" max="5634" width="9.33203125" style="8" customWidth="1"/>
    <col min="5635" max="5635" width="8.88671875" style="8"/>
    <col min="5636" max="5636" width="10.21875" style="8" bestFit="1" customWidth="1"/>
    <col min="5637" max="5637" width="10.5546875" style="8" bestFit="1" customWidth="1"/>
    <col min="5638" max="5641" width="8.88671875" style="8"/>
    <col min="5642" max="5642" width="8.77734375" style="8" customWidth="1"/>
    <col min="5643" max="5643" width="1.77734375" style="8" customWidth="1"/>
    <col min="5644" max="5648" width="8.77734375" style="8" customWidth="1"/>
    <col min="5649" max="5888" width="8.88671875" style="8"/>
    <col min="5889" max="5889" width="8.6640625" style="8" customWidth="1"/>
    <col min="5890" max="5890" width="9.33203125" style="8" customWidth="1"/>
    <col min="5891" max="5891" width="8.88671875" style="8"/>
    <col min="5892" max="5892" width="10.21875" style="8" bestFit="1" customWidth="1"/>
    <col min="5893" max="5893" width="10.5546875" style="8" bestFit="1" customWidth="1"/>
    <col min="5894" max="5897" width="8.88671875" style="8"/>
    <col min="5898" max="5898" width="8.77734375" style="8" customWidth="1"/>
    <col min="5899" max="5899" width="1.77734375" style="8" customWidth="1"/>
    <col min="5900" max="5904" width="8.77734375" style="8" customWidth="1"/>
    <col min="5905" max="6144" width="8.88671875" style="8"/>
    <col min="6145" max="6145" width="8.6640625" style="8" customWidth="1"/>
    <col min="6146" max="6146" width="9.33203125" style="8" customWidth="1"/>
    <col min="6147" max="6147" width="8.88671875" style="8"/>
    <col min="6148" max="6148" width="10.21875" style="8" bestFit="1" customWidth="1"/>
    <col min="6149" max="6149" width="10.5546875" style="8" bestFit="1" customWidth="1"/>
    <col min="6150" max="6153" width="8.88671875" style="8"/>
    <col min="6154" max="6154" width="8.77734375" style="8" customWidth="1"/>
    <col min="6155" max="6155" width="1.77734375" style="8" customWidth="1"/>
    <col min="6156" max="6160" width="8.77734375" style="8" customWidth="1"/>
    <col min="6161" max="6400" width="8.88671875" style="8"/>
    <col min="6401" max="6401" width="8.6640625" style="8" customWidth="1"/>
    <col min="6402" max="6402" width="9.33203125" style="8" customWidth="1"/>
    <col min="6403" max="6403" width="8.88671875" style="8"/>
    <col min="6404" max="6404" width="10.21875" style="8" bestFit="1" customWidth="1"/>
    <col min="6405" max="6405" width="10.5546875" style="8" bestFit="1" customWidth="1"/>
    <col min="6406" max="6409" width="8.88671875" style="8"/>
    <col min="6410" max="6410" width="8.77734375" style="8" customWidth="1"/>
    <col min="6411" max="6411" width="1.77734375" style="8" customWidth="1"/>
    <col min="6412" max="6416" width="8.77734375" style="8" customWidth="1"/>
    <col min="6417" max="6656" width="8.88671875" style="8"/>
    <col min="6657" max="6657" width="8.6640625" style="8" customWidth="1"/>
    <col min="6658" max="6658" width="9.33203125" style="8" customWidth="1"/>
    <col min="6659" max="6659" width="8.88671875" style="8"/>
    <col min="6660" max="6660" width="10.21875" style="8" bestFit="1" customWidth="1"/>
    <col min="6661" max="6661" width="10.5546875" style="8" bestFit="1" customWidth="1"/>
    <col min="6662" max="6665" width="8.88671875" style="8"/>
    <col min="6666" max="6666" width="8.77734375" style="8" customWidth="1"/>
    <col min="6667" max="6667" width="1.77734375" style="8" customWidth="1"/>
    <col min="6668" max="6672" width="8.77734375" style="8" customWidth="1"/>
    <col min="6673" max="6912" width="8.88671875" style="8"/>
    <col min="6913" max="6913" width="8.6640625" style="8" customWidth="1"/>
    <col min="6914" max="6914" width="9.33203125" style="8" customWidth="1"/>
    <col min="6915" max="6915" width="8.88671875" style="8"/>
    <col min="6916" max="6916" width="10.21875" style="8" bestFit="1" customWidth="1"/>
    <col min="6917" max="6917" width="10.5546875" style="8" bestFit="1" customWidth="1"/>
    <col min="6918" max="6921" width="8.88671875" style="8"/>
    <col min="6922" max="6922" width="8.77734375" style="8" customWidth="1"/>
    <col min="6923" max="6923" width="1.77734375" style="8" customWidth="1"/>
    <col min="6924" max="6928" width="8.77734375" style="8" customWidth="1"/>
    <col min="6929" max="7168" width="8.88671875" style="8"/>
    <col min="7169" max="7169" width="8.6640625" style="8" customWidth="1"/>
    <col min="7170" max="7170" width="9.33203125" style="8" customWidth="1"/>
    <col min="7171" max="7171" width="8.88671875" style="8"/>
    <col min="7172" max="7172" width="10.21875" style="8" bestFit="1" customWidth="1"/>
    <col min="7173" max="7173" width="10.5546875" style="8" bestFit="1" customWidth="1"/>
    <col min="7174" max="7177" width="8.88671875" style="8"/>
    <col min="7178" max="7178" width="8.77734375" style="8" customWidth="1"/>
    <col min="7179" max="7179" width="1.77734375" style="8" customWidth="1"/>
    <col min="7180" max="7184" width="8.77734375" style="8" customWidth="1"/>
    <col min="7185" max="7424" width="8.88671875" style="8"/>
    <col min="7425" max="7425" width="8.6640625" style="8" customWidth="1"/>
    <col min="7426" max="7426" width="9.33203125" style="8" customWidth="1"/>
    <col min="7427" max="7427" width="8.88671875" style="8"/>
    <col min="7428" max="7428" width="10.21875" style="8" bestFit="1" customWidth="1"/>
    <col min="7429" max="7429" width="10.5546875" style="8" bestFit="1" customWidth="1"/>
    <col min="7430" max="7433" width="8.88671875" style="8"/>
    <col min="7434" max="7434" width="8.77734375" style="8" customWidth="1"/>
    <col min="7435" max="7435" width="1.77734375" style="8" customWidth="1"/>
    <col min="7436" max="7440" width="8.77734375" style="8" customWidth="1"/>
    <col min="7441" max="7680" width="8.88671875" style="8"/>
    <col min="7681" max="7681" width="8.6640625" style="8" customWidth="1"/>
    <col min="7682" max="7682" width="9.33203125" style="8" customWidth="1"/>
    <col min="7683" max="7683" width="8.88671875" style="8"/>
    <col min="7684" max="7684" width="10.21875" style="8" bestFit="1" customWidth="1"/>
    <col min="7685" max="7685" width="10.5546875" style="8" bestFit="1" customWidth="1"/>
    <col min="7686" max="7689" width="8.88671875" style="8"/>
    <col min="7690" max="7690" width="8.77734375" style="8" customWidth="1"/>
    <col min="7691" max="7691" width="1.77734375" style="8" customWidth="1"/>
    <col min="7692" max="7696" width="8.77734375" style="8" customWidth="1"/>
    <col min="7697" max="7936" width="8.88671875" style="8"/>
    <col min="7937" max="7937" width="8.6640625" style="8" customWidth="1"/>
    <col min="7938" max="7938" width="9.33203125" style="8" customWidth="1"/>
    <col min="7939" max="7939" width="8.88671875" style="8"/>
    <col min="7940" max="7940" width="10.21875" style="8" bestFit="1" customWidth="1"/>
    <col min="7941" max="7941" width="10.5546875" style="8" bestFit="1" customWidth="1"/>
    <col min="7942" max="7945" width="8.88671875" style="8"/>
    <col min="7946" max="7946" width="8.77734375" style="8" customWidth="1"/>
    <col min="7947" max="7947" width="1.77734375" style="8" customWidth="1"/>
    <col min="7948" max="7952" width="8.77734375" style="8" customWidth="1"/>
    <col min="7953" max="8192" width="8.88671875" style="8"/>
    <col min="8193" max="8193" width="8.6640625" style="8" customWidth="1"/>
    <col min="8194" max="8194" width="9.33203125" style="8" customWidth="1"/>
    <col min="8195" max="8195" width="8.88671875" style="8"/>
    <col min="8196" max="8196" width="10.21875" style="8" bestFit="1" customWidth="1"/>
    <col min="8197" max="8197" width="10.5546875" style="8" bestFit="1" customWidth="1"/>
    <col min="8198" max="8201" width="8.88671875" style="8"/>
    <col min="8202" max="8202" width="8.77734375" style="8" customWidth="1"/>
    <col min="8203" max="8203" width="1.77734375" style="8" customWidth="1"/>
    <col min="8204" max="8208" width="8.77734375" style="8" customWidth="1"/>
    <col min="8209" max="8448" width="8.88671875" style="8"/>
    <col min="8449" max="8449" width="8.6640625" style="8" customWidth="1"/>
    <col min="8450" max="8450" width="9.33203125" style="8" customWidth="1"/>
    <col min="8451" max="8451" width="8.88671875" style="8"/>
    <col min="8452" max="8452" width="10.21875" style="8" bestFit="1" customWidth="1"/>
    <col min="8453" max="8453" width="10.5546875" style="8" bestFit="1" customWidth="1"/>
    <col min="8454" max="8457" width="8.88671875" style="8"/>
    <col min="8458" max="8458" width="8.77734375" style="8" customWidth="1"/>
    <col min="8459" max="8459" width="1.77734375" style="8" customWidth="1"/>
    <col min="8460" max="8464" width="8.77734375" style="8" customWidth="1"/>
    <col min="8465" max="8704" width="8.88671875" style="8"/>
    <col min="8705" max="8705" width="8.6640625" style="8" customWidth="1"/>
    <col min="8706" max="8706" width="9.33203125" style="8" customWidth="1"/>
    <col min="8707" max="8707" width="8.88671875" style="8"/>
    <col min="8708" max="8708" width="10.21875" style="8" bestFit="1" customWidth="1"/>
    <col min="8709" max="8709" width="10.5546875" style="8" bestFit="1" customWidth="1"/>
    <col min="8710" max="8713" width="8.88671875" style="8"/>
    <col min="8714" max="8714" width="8.77734375" style="8" customWidth="1"/>
    <col min="8715" max="8715" width="1.77734375" style="8" customWidth="1"/>
    <col min="8716" max="8720" width="8.77734375" style="8" customWidth="1"/>
    <col min="8721" max="8960" width="8.88671875" style="8"/>
    <col min="8961" max="8961" width="8.6640625" style="8" customWidth="1"/>
    <col min="8962" max="8962" width="9.33203125" style="8" customWidth="1"/>
    <col min="8963" max="8963" width="8.88671875" style="8"/>
    <col min="8964" max="8964" width="10.21875" style="8" bestFit="1" customWidth="1"/>
    <col min="8965" max="8965" width="10.5546875" style="8" bestFit="1" customWidth="1"/>
    <col min="8966" max="8969" width="8.88671875" style="8"/>
    <col min="8970" max="8970" width="8.77734375" style="8" customWidth="1"/>
    <col min="8971" max="8971" width="1.77734375" style="8" customWidth="1"/>
    <col min="8972" max="8976" width="8.77734375" style="8" customWidth="1"/>
    <col min="8977" max="9216" width="8.88671875" style="8"/>
    <col min="9217" max="9217" width="8.6640625" style="8" customWidth="1"/>
    <col min="9218" max="9218" width="9.33203125" style="8" customWidth="1"/>
    <col min="9219" max="9219" width="8.88671875" style="8"/>
    <col min="9220" max="9220" width="10.21875" style="8" bestFit="1" customWidth="1"/>
    <col min="9221" max="9221" width="10.5546875" style="8" bestFit="1" customWidth="1"/>
    <col min="9222" max="9225" width="8.88671875" style="8"/>
    <col min="9226" max="9226" width="8.77734375" style="8" customWidth="1"/>
    <col min="9227" max="9227" width="1.77734375" style="8" customWidth="1"/>
    <col min="9228" max="9232" width="8.77734375" style="8" customWidth="1"/>
    <col min="9233" max="9472" width="8.88671875" style="8"/>
    <col min="9473" max="9473" width="8.6640625" style="8" customWidth="1"/>
    <col min="9474" max="9474" width="9.33203125" style="8" customWidth="1"/>
    <col min="9475" max="9475" width="8.88671875" style="8"/>
    <col min="9476" max="9476" width="10.21875" style="8" bestFit="1" customWidth="1"/>
    <col min="9477" max="9477" width="10.5546875" style="8" bestFit="1" customWidth="1"/>
    <col min="9478" max="9481" width="8.88671875" style="8"/>
    <col min="9482" max="9482" width="8.77734375" style="8" customWidth="1"/>
    <col min="9483" max="9483" width="1.77734375" style="8" customWidth="1"/>
    <col min="9484" max="9488" width="8.77734375" style="8" customWidth="1"/>
    <col min="9489" max="9728" width="8.88671875" style="8"/>
    <col min="9729" max="9729" width="8.6640625" style="8" customWidth="1"/>
    <col min="9730" max="9730" width="9.33203125" style="8" customWidth="1"/>
    <col min="9731" max="9731" width="8.88671875" style="8"/>
    <col min="9732" max="9732" width="10.21875" style="8" bestFit="1" customWidth="1"/>
    <col min="9733" max="9733" width="10.5546875" style="8" bestFit="1" customWidth="1"/>
    <col min="9734" max="9737" width="8.88671875" style="8"/>
    <col min="9738" max="9738" width="8.77734375" style="8" customWidth="1"/>
    <col min="9739" max="9739" width="1.77734375" style="8" customWidth="1"/>
    <col min="9740" max="9744" width="8.77734375" style="8" customWidth="1"/>
    <col min="9745" max="9984" width="8.88671875" style="8"/>
    <col min="9985" max="9985" width="8.6640625" style="8" customWidth="1"/>
    <col min="9986" max="9986" width="9.33203125" style="8" customWidth="1"/>
    <col min="9987" max="9987" width="8.88671875" style="8"/>
    <col min="9988" max="9988" width="10.21875" style="8" bestFit="1" customWidth="1"/>
    <col min="9989" max="9989" width="10.5546875" style="8" bestFit="1" customWidth="1"/>
    <col min="9990" max="9993" width="8.88671875" style="8"/>
    <col min="9994" max="9994" width="8.77734375" style="8" customWidth="1"/>
    <col min="9995" max="9995" width="1.77734375" style="8" customWidth="1"/>
    <col min="9996" max="10000" width="8.77734375" style="8" customWidth="1"/>
    <col min="10001" max="10240" width="8.88671875" style="8"/>
    <col min="10241" max="10241" width="8.6640625" style="8" customWidth="1"/>
    <col min="10242" max="10242" width="9.33203125" style="8" customWidth="1"/>
    <col min="10243" max="10243" width="8.88671875" style="8"/>
    <col min="10244" max="10244" width="10.21875" style="8" bestFit="1" customWidth="1"/>
    <col min="10245" max="10245" width="10.5546875" style="8" bestFit="1" customWidth="1"/>
    <col min="10246" max="10249" width="8.88671875" style="8"/>
    <col min="10250" max="10250" width="8.77734375" style="8" customWidth="1"/>
    <col min="10251" max="10251" width="1.77734375" style="8" customWidth="1"/>
    <col min="10252" max="10256" width="8.77734375" style="8" customWidth="1"/>
    <col min="10257" max="10496" width="8.88671875" style="8"/>
    <col min="10497" max="10497" width="8.6640625" style="8" customWidth="1"/>
    <col min="10498" max="10498" width="9.33203125" style="8" customWidth="1"/>
    <col min="10499" max="10499" width="8.88671875" style="8"/>
    <col min="10500" max="10500" width="10.21875" style="8" bestFit="1" customWidth="1"/>
    <col min="10501" max="10501" width="10.5546875" style="8" bestFit="1" customWidth="1"/>
    <col min="10502" max="10505" width="8.88671875" style="8"/>
    <col min="10506" max="10506" width="8.77734375" style="8" customWidth="1"/>
    <col min="10507" max="10507" width="1.77734375" style="8" customWidth="1"/>
    <col min="10508" max="10512" width="8.77734375" style="8" customWidth="1"/>
    <col min="10513" max="10752" width="8.88671875" style="8"/>
    <col min="10753" max="10753" width="8.6640625" style="8" customWidth="1"/>
    <col min="10754" max="10754" width="9.33203125" style="8" customWidth="1"/>
    <col min="10755" max="10755" width="8.88671875" style="8"/>
    <col min="10756" max="10756" width="10.21875" style="8" bestFit="1" customWidth="1"/>
    <col min="10757" max="10757" width="10.5546875" style="8" bestFit="1" customWidth="1"/>
    <col min="10758" max="10761" width="8.88671875" style="8"/>
    <col min="10762" max="10762" width="8.77734375" style="8" customWidth="1"/>
    <col min="10763" max="10763" width="1.77734375" style="8" customWidth="1"/>
    <col min="10764" max="10768" width="8.77734375" style="8" customWidth="1"/>
    <col min="10769" max="11008" width="8.88671875" style="8"/>
    <col min="11009" max="11009" width="8.6640625" style="8" customWidth="1"/>
    <col min="11010" max="11010" width="9.33203125" style="8" customWidth="1"/>
    <col min="11011" max="11011" width="8.88671875" style="8"/>
    <col min="11012" max="11012" width="10.21875" style="8" bestFit="1" customWidth="1"/>
    <col min="11013" max="11013" width="10.5546875" style="8" bestFit="1" customWidth="1"/>
    <col min="11014" max="11017" width="8.88671875" style="8"/>
    <col min="11018" max="11018" width="8.77734375" style="8" customWidth="1"/>
    <col min="11019" max="11019" width="1.77734375" style="8" customWidth="1"/>
    <col min="11020" max="11024" width="8.77734375" style="8" customWidth="1"/>
    <col min="11025" max="11264" width="8.88671875" style="8"/>
    <col min="11265" max="11265" width="8.6640625" style="8" customWidth="1"/>
    <col min="11266" max="11266" width="9.33203125" style="8" customWidth="1"/>
    <col min="11267" max="11267" width="8.88671875" style="8"/>
    <col min="11268" max="11268" width="10.21875" style="8" bestFit="1" customWidth="1"/>
    <col min="11269" max="11269" width="10.5546875" style="8" bestFit="1" customWidth="1"/>
    <col min="11270" max="11273" width="8.88671875" style="8"/>
    <col min="11274" max="11274" width="8.77734375" style="8" customWidth="1"/>
    <col min="11275" max="11275" width="1.77734375" style="8" customWidth="1"/>
    <col min="11276" max="11280" width="8.77734375" style="8" customWidth="1"/>
    <col min="11281" max="11520" width="8.88671875" style="8"/>
    <col min="11521" max="11521" width="8.6640625" style="8" customWidth="1"/>
    <col min="11522" max="11522" width="9.33203125" style="8" customWidth="1"/>
    <col min="11523" max="11523" width="8.88671875" style="8"/>
    <col min="11524" max="11524" width="10.21875" style="8" bestFit="1" customWidth="1"/>
    <col min="11525" max="11525" width="10.5546875" style="8" bestFit="1" customWidth="1"/>
    <col min="11526" max="11529" width="8.88671875" style="8"/>
    <col min="11530" max="11530" width="8.77734375" style="8" customWidth="1"/>
    <col min="11531" max="11531" width="1.77734375" style="8" customWidth="1"/>
    <col min="11532" max="11536" width="8.77734375" style="8" customWidth="1"/>
    <col min="11537" max="11776" width="8.88671875" style="8"/>
    <col min="11777" max="11777" width="8.6640625" style="8" customWidth="1"/>
    <col min="11778" max="11778" width="9.33203125" style="8" customWidth="1"/>
    <col min="11779" max="11779" width="8.88671875" style="8"/>
    <col min="11780" max="11780" width="10.21875" style="8" bestFit="1" customWidth="1"/>
    <col min="11781" max="11781" width="10.5546875" style="8" bestFit="1" customWidth="1"/>
    <col min="11782" max="11785" width="8.88671875" style="8"/>
    <col min="11786" max="11786" width="8.77734375" style="8" customWidth="1"/>
    <col min="11787" max="11787" width="1.77734375" style="8" customWidth="1"/>
    <col min="11788" max="11792" width="8.77734375" style="8" customWidth="1"/>
    <col min="11793" max="12032" width="8.88671875" style="8"/>
    <col min="12033" max="12033" width="8.6640625" style="8" customWidth="1"/>
    <col min="12034" max="12034" width="9.33203125" style="8" customWidth="1"/>
    <col min="12035" max="12035" width="8.88671875" style="8"/>
    <col min="12036" max="12036" width="10.21875" style="8" bestFit="1" customWidth="1"/>
    <col min="12037" max="12037" width="10.5546875" style="8" bestFit="1" customWidth="1"/>
    <col min="12038" max="12041" width="8.88671875" style="8"/>
    <col min="12042" max="12042" width="8.77734375" style="8" customWidth="1"/>
    <col min="12043" max="12043" width="1.77734375" style="8" customWidth="1"/>
    <col min="12044" max="12048" width="8.77734375" style="8" customWidth="1"/>
    <col min="12049" max="12288" width="8.88671875" style="8"/>
    <col min="12289" max="12289" width="8.6640625" style="8" customWidth="1"/>
    <col min="12290" max="12290" width="9.33203125" style="8" customWidth="1"/>
    <col min="12291" max="12291" width="8.88671875" style="8"/>
    <col min="12292" max="12292" width="10.21875" style="8" bestFit="1" customWidth="1"/>
    <col min="12293" max="12293" width="10.5546875" style="8" bestFit="1" customWidth="1"/>
    <col min="12294" max="12297" width="8.88671875" style="8"/>
    <col min="12298" max="12298" width="8.77734375" style="8" customWidth="1"/>
    <col min="12299" max="12299" width="1.77734375" style="8" customWidth="1"/>
    <col min="12300" max="12304" width="8.77734375" style="8" customWidth="1"/>
    <col min="12305" max="12544" width="8.88671875" style="8"/>
    <col min="12545" max="12545" width="8.6640625" style="8" customWidth="1"/>
    <col min="12546" max="12546" width="9.33203125" style="8" customWidth="1"/>
    <col min="12547" max="12547" width="8.88671875" style="8"/>
    <col min="12548" max="12548" width="10.21875" style="8" bestFit="1" customWidth="1"/>
    <col min="12549" max="12549" width="10.5546875" style="8" bestFit="1" customWidth="1"/>
    <col min="12550" max="12553" width="8.88671875" style="8"/>
    <col min="12554" max="12554" width="8.77734375" style="8" customWidth="1"/>
    <col min="12555" max="12555" width="1.77734375" style="8" customWidth="1"/>
    <col min="12556" max="12560" width="8.77734375" style="8" customWidth="1"/>
    <col min="12561" max="12800" width="8.88671875" style="8"/>
    <col min="12801" max="12801" width="8.6640625" style="8" customWidth="1"/>
    <col min="12802" max="12802" width="9.33203125" style="8" customWidth="1"/>
    <col min="12803" max="12803" width="8.88671875" style="8"/>
    <col min="12804" max="12804" width="10.21875" style="8" bestFit="1" customWidth="1"/>
    <col min="12805" max="12805" width="10.5546875" style="8" bestFit="1" customWidth="1"/>
    <col min="12806" max="12809" width="8.88671875" style="8"/>
    <col min="12810" max="12810" width="8.77734375" style="8" customWidth="1"/>
    <col min="12811" max="12811" width="1.77734375" style="8" customWidth="1"/>
    <col min="12812" max="12816" width="8.77734375" style="8" customWidth="1"/>
    <col min="12817" max="13056" width="8.88671875" style="8"/>
    <col min="13057" max="13057" width="8.6640625" style="8" customWidth="1"/>
    <col min="13058" max="13058" width="9.33203125" style="8" customWidth="1"/>
    <col min="13059" max="13059" width="8.88671875" style="8"/>
    <col min="13060" max="13060" width="10.21875" style="8" bestFit="1" customWidth="1"/>
    <col min="13061" max="13061" width="10.5546875" style="8" bestFit="1" customWidth="1"/>
    <col min="13062" max="13065" width="8.88671875" style="8"/>
    <col min="13066" max="13066" width="8.77734375" style="8" customWidth="1"/>
    <col min="13067" max="13067" width="1.77734375" style="8" customWidth="1"/>
    <col min="13068" max="13072" width="8.77734375" style="8" customWidth="1"/>
    <col min="13073" max="13312" width="8.88671875" style="8"/>
    <col min="13313" max="13313" width="8.6640625" style="8" customWidth="1"/>
    <col min="13314" max="13314" width="9.33203125" style="8" customWidth="1"/>
    <col min="13315" max="13315" width="8.88671875" style="8"/>
    <col min="13316" max="13316" width="10.21875" style="8" bestFit="1" customWidth="1"/>
    <col min="13317" max="13317" width="10.5546875" style="8" bestFit="1" customWidth="1"/>
    <col min="13318" max="13321" width="8.88671875" style="8"/>
    <col min="13322" max="13322" width="8.77734375" style="8" customWidth="1"/>
    <col min="13323" max="13323" width="1.77734375" style="8" customWidth="1"/>
    <col min="13324" max="13328" width="8.77734375" style="8" customWidth="1"/>
    <col min="13329" max="13568" width="8.88671875" style="8"/>
    <col min="13569" max="13569" width="8.6640625" style="8" customWidth="1"/>
    <col min="13570" max="13570" width="9.33203125" style="8" customWidth="1"/>
    <col min="13571" max="13571" width="8.88671875" style="8"/>
    <col min="13572" max="13572" width="10.21875" style="8" bestFit="1" customWidth="1"/>
    <col min="13573" max="13573" width="10.5546875" style="8" bestFit="1" customWidth="1"/>
    <col min="13574" max="13577" width="8.88671875" style="8"/>
    <col min="13578" max="13578" width="8.77734375" style="8" customWidth="1"/>
    <col min="13579" max="13579" width="1.77734375" style="8" customWidth="1"/>
    <col min="13580" max="13584" width="8.77734375" style="8" customWidth="1"/>
    <col min="13585" max="13824" width="8.88671875" style="8"/>
    <col min="13825" max="13825" width="8.6640625" style="8" customWidth="1"/>
    <col min="13826" max="13826" width="9.33203125" style="8" customWidth="1"/>
    <col min="13827" max="13827" width="8.88671875" style="8"/>
    <col min="13828" max="13828" width="10.21875" style="8" bestFit="1" customWidth="1"/>
    <col min="13829" max="13829" width="10.5546875" style="8" bestFit="1" customWidth="1"/>
    <col min="13830" max="13833" width="8.88671875" style="8"/>
    <col min="13834" max="13834" width="8.77734375" style="8" customWidth="1"/>
    <col min="13835" max="13835" width="1.77734375" style="8" customWidth="1"/>
    <col min="13836" max="13840" width="8.77734375" style="8" customWidth="1"/>
    <col min="13841" max="14080" width="8.88671875" style="8"/>
    <col min="14081" max="14081" width="8.6640625" style="8" customWidth="1"/>
    <col min="14082" max="14082" width="9.33203125" style="8" customWidth="1"/>
    <col min="14083" max="14083" width="8.88671875" style="8"/>
    <col min="14084" max="14084" width="10.21875" style="8" bestFit="1" customWidth="1"/>
    <col min="14085" max="14085" width="10.5546875" style="8" bestFit="1" customWidth="1"/>
    <col min="14086" max="14089" width="8.88671875" style="8"/>
    <col min="14090" max="14090" width="8.77734375" style="8" customWidth="1"/>
    <col min="14091" max="14091" width="1.77734375" style="8" customWidth="1"/>
    <col min="14092" max="14096" width="8.77734375" style="8" customWidth="1"/>
    <col min="14097" max="14336" width="8.88671875" style="8"/>
    <col min="14337" max="14337" width="8.6640625" style="8" customWidth="1"/>
    <col min="14338" max="14338" width="9.33203125" style="8" customWidth="1"/>
    <col min="14339" max="14339" width="8.88671875" style="8"/>
    <col min="14340" max="14340" width="10.21875" style="8" bestFit="1" customWidth="1"/>
    <col min="14341" max="14341" width="10.5546875" style="8" bestFit="1" customWidth="1"/>
    <col min="14342" max="14345" width="8.88671875" style="8"/>
    <col min="14346" max="14346" width="8.77734375" style="8" customWidth="1"/>
    <col min="14347" max="14347" width="1.77734375" style="8" customWidth="1"/>
    <col min="14348" max="14352" width="8.77734375" style="8" customWidth="1"/>
    <col min="14353" max="14592" width="8.88671875" style="8"/>
    <col min="14593" max="14593" width="8.6640625" style="8" customWidth="1"/>
    <col min="14594" max="14594" width="9.33203125" style="8" customWidth="1"/>
    <col min="14595" max="14595" width="8.88671875" style="8"/>
    <col min="14596" max="14596" width="10.21875" style="8" bestFit="1" customWidth="1"/>
    <col min="14597" max="14597" width="10.5546875" style="8" bestFit="1" customWidth="1"/>
    <col min="14598" max="14601" width="8.88671875" style="8"/>
    <col min="14602" max="14602" width="8.77734375" style="8" customWidth="1"/>
    <col min="14603" max="14603" width="1.77734375" style="8" customWidth="1"/>
    <col min="14604" max="14608" width="8.77734375" style="8" customWidth="1"/>
    <col min="14609" max="14848" width="8.88671875" style="8"/>
    <col min="14849" max="14849" width="8.6640625" style="8" customWidth="1"/>
    <col min="14850" max="14850" width="9.33203125" style="8" customWidth="1"/>
    <col min="14851" max="14851" width="8.88671875" style="8"/>
    <col min="14852" max="14852" width="10.21875" style="8" bestFit="1" customWidth="1"/>
    <col min="14853" max="14853" width="10.5546875" style="8" bestFit="1" customWidth="1"/>
    <col min="14854" max="14857" width="8.88671875" style="8"/>
    <col min="14858" max="14858" width="8.77734375" style="8" customWidth="1"/>
    <col min="14859" max="14859" width="1.77734375" style="8" customWidth="1"/>
    <col min="14860" max="14864" width="8.77734375" style="8" customWidth="1"/>
    <col min="14865" max="15104" width="8.88671875" style="8"/>
    <col min="15105" max="15105" width="8.6640625" style="8" customWidth="1"/>
    <col min="15106" max="15106" width="9.33203125" style="8" customWidth="1"/>
    <col min="15107" max="15107" width="8.88671875" style="8"/>
    <col min="15108" max="15108" width="10.21875" style="8" bestFit="1" customWidth="1"/>
    <col min="15109" max="15109" width="10.5546875" style="8" bestFit="1" customWidth="1"/>
    <col min="15110" max="15113" width="8.88671875" style="8"/>
    <col min="15114" max="15114" width="8.77734375" style="8" customWidth="1"/>
    <col min="15115" max="15115" width="1.77734375" style="8" customWidth="1"/>
    <col min="15116" max="15120" width="8.77734375" style="8" customWidth="1"/>
    <col min="15121" max="15360" width="8.88671875" style="8"/>
    <col min="15361" max="15361" width="8.6640625" style="8" customWidth="1"/>
    <col min="15362" max="15362" width="9.33203125" style="8" customWidth="1"/>
    <col min="15363" max="15363" width="8.88671875" style="8"/>
    <col min="15364" max="15364" width="10.21875" style="8" bestFit="1" customWidth="1"/>
    <col min="15365" max="15365" width="10.5546875" style="8" bestFit="1" customWidth="1"/>
    <col min="15366" max="15369" width="8.88671875" style="8"/>
    <col min="15370" max="15370" width="8.77734375" style="8" customWidth="1"/>
    <col min="15371" max="15371" width="1.77734375" style="8" customWidth="1"/>
    <col min="15372" max="15376" width="8.77734375" style="8" customWidth="1"/>
    <col min="15377" max="15616" width="8.88671875" style="8"/>
    <col min="15617" max="15617" width="8.6640625" style="8" customWidth="1"/>
    <col min="15618" max="15618" width="9.33203125" style="8" customWidth="1"/>
    <col min="15619" max="15619" width="8.88671875" style="8"/>
    <col min="15620" max="15620" width="10.21875" style="8" bestFit="1" customWidth="1"/>
    <col min="15621" max="15621" width="10.5546875" style="8" bestFit="1" customWidth="1"/>
    <col min="15622" max="15625" width="8.88671875" style="8"/>
    <col min="15626" max="15626" width="8.77734375" style="8" customWidth="1"/>
    <col min="15627" max="15627" width="1.77734375" style="8" customWidth="1"/>
    <col min="15628" max="15632" width="8.77734375" style="8" customWidth="1"/>
    <col min="15633" max="15872" width="8.88671875" style="8"/>
    <col min="15873" max="15873" width="8.6640625" style="8" customWidth="1"/>
    <col min="15874" max="15874" width="9.33203125" style="8" customWidth="1"/>
    <col min="15875" max="15875" width="8.88671875" style="8"/>
    <col min="15876" max="15876" width="10.21875" style="8" bestFit="1" customWidth="1"/>
    <col min="15877" max="15877" width="10.5546875" style="8" bestFit="1" customWidth="1"/>
    <col min="15878" max="15881" width="8.88671875" style="8"/>
    <col min="15882" max="15882" width="8.77734375" style="8" customWidth="1"/>
    <col min="15883" max="15883" width="1.77734375" style="8" customWidth="1"/>
    <col min="15884" max="15888" width="8.77734375" style="8" customWidth="1"/>
    <col min="15889" max="16128" width="8.88671875" style="8"/>
    <col min="16129" max="16129" width="8.6640625" style="8" customWidth="1"/>
    <col min="16130" max="16130" width="9.33203125" style="8" customWidth="1"/>
    <col min="16131" max="16131" width="8.88671875" style="8"/>
    <col min="16132" max="16132" width="10.21875" style="8" bestFit="1" customWidth="1"/>
    <col min="16133" max="16133" width="10.5546875" style="8" bestFit="1" customWidth="1"/>
    <col min="16134" max="16137" width="8.88671875" style="8"/>
    <col min="16138" max="16138" width="8.77734375" style="8" customWidth="1"/>
    <col min="16139" max="16139" width="1.77734375" style="8" customWidth="1"/>
    <col min="16140" max="16144" width="8.77734375" style="8" customWidth="1"/>
    <col min="16145" max="16384" width="8.88671875" style="8"/>
  </cols>
  <sheetData>
    <row r="1" spans="1:13" ht="20.100000000000001" customHeight="1">
      <c r="C1" s="9"/>
    </row>
    <row r="2" spans="1:13" ht="20.100000000000001" customHeight="1">
      <c r="D2" s="10" t="s">
        <v>63</v>
      </c>
      <c r="E2" s="10" t="s">
        <v>64</v>
      </c>
      <c r="F2" s="10" t="s">
        <v>65</v>
      </c>
      <c r="G2" s="10"/>
      <c r="H2" s="10"/>
      <c r="I2" s="10" t="s">
        <v>66</v>
      </c>
      <c r="J2" s="10"/>
      <c r="K2" s="10"/>
      <c r="L2" s="10"/>
      <c r="M2" s="10" t="s">
        <v>67</v>
      </c>
    </row>
    <row r="3" spans="1:13" ht="39" thickBot="1">
      <c r="A3" s="11" t="s">
        <v>68</v>
      </c>
      <c r="B3" s="12" t="s">
        <v>69</v>
      </c>
      <c r="C3" s="12" t="s">
        <v>70</v>
      </c>
      <c r="D3" s="13" t="s">
        <v>34</v>
      </c>
      <c r="E3" s="13" t="s">
        <v>35</v>
      </c>
      <c r="F3" s="13" t="s">
        <v>71</v>
      </c>
      <c r="G3" s="13" t="s">
        <v>72</v>
      </c>
      <c r="H3" s="13" t="s">
        <v>73</v>
      </c>
      <c r="I3" s="13" t="s">
        <v>74</v>
      </c>
      <c r="J3" s="13" t="s">
        <v>75</v>
      </c>
      <c r="L3" s="13" t="s">
        <v>76</v>
      </c>
      <c r="M3" s="13" t="s">
        <v>77</v>
      </c>
    </row>
    <row r="4" spans="1:13" ht="15.75" thickTop="1">
      <c r="A4" s="8">
        <v>6</v>
      </c>
      <c r="B4" s="14" t="s">
        <v>78</v>
      </c>
      <c r="C4" s="14" t="str">
        <f>B4</f>
        <v>2014-15</v>
      </c>
      <c r="D4" s="15">
        <f ca="1">Tables!L6</f>
        <v>757.65476061483844</v>
      </c>
      <c r="E4" s="15">
        <f>Tables!M6</f>
        <v>795.65935873529281</v>
      </c>
      <c r="F4" s="15">
        <f ca="1">Tables!N6</f>
        <v>-38.004598120454375</v>
      </c>
      <c r="G4" s="15">
        <f>Tables!O6</f>
        <v>12.274559999998473</v>
      </c>
      <c r="H4" s="15">
        <f>Tables!P6</f>
        <v>22.200000000000102</v>
      </c>
      <c r="I4" s="15">
        <f>Tables!Q6</f>
        <v>34.474559999998576</v>
      </c>
      <c r="J4" s="15">
        <f t="shared" ref="J4" ca="1" si="0">F4+I4</f>
        <v>-3.5300381204557993</v>
      </c>
      <c r="L4" s="46">
        <f>VLOOKUP(Tables!$C$3&amp;L$3, TFRandEOLBData!$A:$AD,$A4,FALSE)</f>
        <v>2.123587425720781</v>
      </c>
      <c r="M4" s="46">
        <f>VLOOKUP(Tables!$C$3&amp;M$3, TFRandEOLBData!$A:$AD,$A4,FALSE)</f>
        <v>81.222562627688546</v>
      </c>
    </row>
    <row r="5" spans="1:13">
      <c r="A5" s="8">
        <v>7</v>
      </c>
      <c r="B5" s="14" t="s">
        <v>79</v>
      </c>
      <c r="C5" s="14"/>
      <c r="D5" s="15">
        <f ca="1">Tables!L7</f>
        <v>753.68624549870901</v>
      </c>
      <c r="E5" s="15">
        <f>Tables!M7</f>
        <v>783.59073829098656</v>
      </c>
      <c r="F5" s="15">
        <f ca="1">Tables!N7</f>
        <v>-29.904492792277551</v>
      </c>
      <c r="G5" s="15">
        <f>Tables!O7</f>
        <v>12.274559999999383</v>
      </c>
      <c r="H5" s="15">
        <f>Tables!P7</f>
        <v>22.200000000000045</v>
      </c>
      <c r="I5" s="15">
        <f>Tables!Q7</f>
        <v>34.474559999999428</v>
      </c>
      <c r="J5" s="15">
        <f t="shared" ref="J5:J28" ca="1" si="1">F5+I5</f>
        <v>4.5700672077218769</v>
      </c>
      <c r="L5" s="46">
        <f>VLOOKUP(Tables!$C$3&amp;L$3, TFRandEOLBData!$A:$AD,$A5,FALSE)</f>
        <v>2.1212406258969563</v>
      </c>
      <c r="M5" s="46">
        <f>VLOOKUP(Tables!$C$3&amp;M$3, TFRandEOLBData!$A:$AD,$A5,FALSE)</f>
        <v>81.576032673026774</v>
      </c>
    </row>
    <row r="6" spans="1:13">
      <c r="A6" s="8">
        <v>8</v>
      </c>
      <c r="B6" s="14" t="s">
        <v>80</v>
      </c>
      <c r="C6" s="14"/>
      <c r="D6" s="15">
        <f ca="1">Tables!L8</f>
        <v>751.14097285352966</v>
      </c>
      <c r="E6" s="15">
        <f>Tables!M8</f>
        <v>779.61189182535873</v>
      </c>
      <c r="F6" s="15">
        <f ca="1">Tables!N8</f>
        <v>-28.470918971829065</v>
      </c>
      <c r="G6" s="15">
        <f>Tables!O8</f>
        <v>12.274559999999838</v>
      </c>
      <c r="H6" s="15">
        <f>Tables!P8</f>
        <v>22.20000000000006</v>
      </c>
      <c r="I6" s="15">
        <f>Tables!Q8</f>
        <v>34.474559999999897</v>
      </c>
      <c r="J6" s="15">
        <f t="shared" ca="1" si="1"/>
        <v>6.0036410281708328</v>
      </c>
      <c r="L6" s="46">
        <f>VLOOKUP(Tables!$C$3&amp;L$3, TFRandEOLBData!$A:$AD,$A6,FALSE)</f>
        <v>2.1256334670479604</v>
      </c>
      <c r="M6" s="46">
        <f>VLOOKUP(Tables!$C$3&amp;M$3, TFRandEOLBData!$A:$AD,$A6,FALSE)</f>
        <v>81.818084793303115</v>
      </c>
    </row>
    <row r="7" spans="1:13">
      <c r="A7" s="8">
        <v>9</v>
      </c>
      <c r="B7" s="14" t="s">
        <v>81</v>
      </c>
      <c r="C7" s="14"/>
      <c r="D7" s="15">
        <f ca="1">Tables!L9</f>
        <v>748.25723300088589</v>
      </c>
      <c r="E7" s="15">
        <f>Tables!M9</f>
        <v>783.7951639643926</v>
      </c>
      <c r="F7" s="15">
        <f ca="1">Tables!N9</f>
        <v>-35.53793096350671</v>
      </c>
      <c r="G7" s="15">
        <f>Tables!O9</f>
        <v>12.274559999998928</v>
      </c>
      <c r="H7" s="15">
        <f>Tables!P9</f>
        <v>22.200000000000088</v>
      </c>
      <c r="I7" s="15">
        <f>Tables!Q9</f>
        <v>34.474559999999016</v>
      </c>
      <c r="J7" s="15">
        <f t="shared" ca="1" si="1"/>
        <v>-1.063370963507694</v>
      </c>
      <c r="L7" s="46">
        <f>VLOOKUP(Tables!$C$3&amp;L$3, TFRandEOLBData!$A:$AD,$A7,FALSE)</f>
        <v>2.1322978331387277</v>
      </c>
      <c r="M7" s="46">
        <f>VLOOKUP(Tables!$C$3&amp;M$3, TFRandEOLBData!$A:$AD,$A7,FALSE)</f>
        <v>82.063893439991475</v>
      </c>
    </row>
    <row r="8" spans="1:13">
      <c r="A8" s="8">
        <v>10</v>
      </c>
      <c r="B8" s="14" t="s">
        <v>82</v>
      </c>
      <c r="C8" s="14"/>
      <c r="D8" s="15">
        <f ca="1">Tables!L10</f>
        <v>746.43700572822274</v>
      </c>
      <c r="E8" s="15">
        <f>Tables!M10</f>
        <v>782.06819143648988</v>
      </c>
      <c r="F8" s="15">
        <f ca="1">Tables!N10</f>
        <v>-35.631185708267139</v>
      </c>
      <c r="G8" s="15">
        <f>Tables!O10</f>
        <v>12.274559999998473</v>
      </c>
      <c r="H8" s="15">
        <f>Tables!P10</f>
        <v>22.200000000000074</v>
      </c>
      <c r="I8" s="15">
        <f>Tables!Q10</f>
        <v>34.474559999998547</v>
      </c>
      <c r="J8" s="15">
        <f t="shared" ca="1" si="1"/>
        <v>-1.1566257082685922</v>
      </c>
      <c r="L8" s="46">
        <f>VLOOKUP(Tables!$C$3&amp;L$3, TFRandEOLBData!$A:$AD,$A8,FALSE)</f>
        <v>2.1460869137544476</v>
      </c>
      <c r="M8" s="46">
        <f>VLOOKUP(Tables!$C$3&amp;M$3, TFRandEOLBData!$A:$AD,$A8,FALSE)</f>
        <v>82.31639794436083</v>
      </c>
    </row>
    <row r="9" spans="1:13">
      <c r="A9" s="8">
        <v>11</v>
      </c>
      <c r="B9" s="14" t="s">
        <v>83</v>
      </c>
      <c r="C9" s="14" t="str">
        <f>B9</f>
        <v>2019-20</v>
      </c>
      <c r="D9" s="15">
        <f ca="1">Tables!L11</f>
        <v>744.82510243749311</v>
      </c>
      <c r="E9" s="15">
        <f>Tables!M11</f>
        <v>783.95416473335217</v>
      </c>
      <c r="F9" s="15">
        <f ca="1">Tables!N11</f>
        <v>-39.129062295859057</v>
      </c>
      <c r="G9" s="15">
        <f>Tables!O11</f>
        <v>12.274560000000747</v>
      </c>
      <c r="H9" s="15">
        <f>Tables!P11</f>
        <v>22.200000000000003</v>
      </c>
      <c r="I9" s="15">
        <f>Tables!Q11</f>
        <v>34.47456000000075</v>
      </c>
      <c r="J9" s="15">
        <f t="shared" ca="1" si="1"/>
        <v>-4.6545022958583075</v>
      </c>
      <c r="L9" s="46">
        <f>VLOOKUP(Tables!$C$3&amp;L$3, TFRandEOLBData!$A:$AD,$A9,FALSE)</f>
        <v>2.1638246010118358</v>
      </c>
      <c r="M9" s="46">
        <f>VLOOKUP(Tables!$C$3&amp;M$3, TFRandEOLBData!$A:$AD,$A9,FALSE)</f>
        <v>82.552419332711153</v>
      </c>
    </row>
    <row r="10" spans="1:13">
      <c r="A10" s="8">
        <v>12</v>
      </c>
      <c r="B10" s="14" t="s">
        <v>84</v>
      </c>
      <c r="C10" s="14"/>
      <c r="D10" s="15">
        <f ca="1">Tables!L12</f>
        <v>741.7878123377676</v>
      </c>
      <c r="E10" s="15">
        <f>Tables!M12</f>
        <v>783.85133348921079</v>
      </c>
      <c r="F10" s="15">
        <f ca="1">Tables!N12</f>
        <v>-42.063521151443183</v>
      </c>
      <c r="G10" s="15">
        <f>Tables!O12</f>
        <v>12.2745599999962</v>
      </c>
      <c r="H10" s="15">
        <f>Tables!P12</f>
        <v>22.200000000000102</v>
      </c>
      <c r="I10" s="15">
        <f>Tables!Q12</f>
        <v>34.474559999996302</v>
      </c>
      <c r="J10" s="15">
        <f t="shared" ca="1" si="1"/>
        <v>-7.5889611514468811</v>
      </c>
      <c r="L10" s="46">
        <f>VLOOKUP(Tables!$C$3&amp;L$3, TFRandEOLBData!$A:$AD,$A10,FALSE)</f>
        <v>2.183639498008068</v>
      </c>
      <c r="M10" s="46">
        <f>VLOOKUP(Tables!$C$3&amp;M$3, TFRandEOLBData!$A:$AD,$A10,FALSE)</f>
        <v>82.796487283928172</v>
      </c>
    </row>
    <row r="11" spans="1:13">
      <c r="A11" s="8">
        <v>13</v>
      </c>
      <c r="B11" s="14" t="s">
        <v>85</v>
      </c>
      <c r="C11" s="14"/>
      <c r="D11" s="15">
        <f ca="1">Tables!L13</f>
        <v>738.73237294268711</v>
      </c>
      <c r="E11" s="15">
        <f>Tables!M13</f>
        <v>785.58500543169941</v>
      </c>
      <c r="F11" s="15">
        <f ca="1">Tables!N13</f>
        <v>-46.852632489012308</v>
      </c>
      <c r="G11" s="15">
        <f>Tables!O13</f>
        <v>12.274560000000747</v>
      </c>
      <c r="H11" s="15">
        <f>Tables!P13</f>
        <v>22.200000000000088</v>
      </c>
      <c r="I11" s="15">
        <f>Tables!Q13</f>
        <v>34.474560000000835</v>
      </c>
      <c r="J11" s="15">
        <f t="shared" ca="1" si="1"/>
        <v>-12.378072489011473</v>
      </c>
      <c r="L11" s="46">
        <f>VLOOKUP(Tables!$C$3&amp;L$3, TFRandEOLBData!$A:$AD,$A11,FALSE)</f>
        <v>2.206649009852665</v>
      </c>
      <c r="M11" s="46">
        <f>VLOOKUP(Tables!$C$3&amp;M$3, TFRandEOLBData!$A:$AD,$A11,FALSE)</f>
        <v>83.03194606226495</v>
      </c>
    </row>
    <row r="12" spans="1:13">
      <c r="A12" s="8">
        <v>14</v>
      </c>
      <c r="B12" s="14" t="s">
        <v>86</v>
      </c>
      <c r="C12" s="14"/>
      <c r="D12" s="15">
        <f ca="1">Tables!L14</f>
        <v>732.45563167484977</v>
      </c>
      <c r="E12" s="15">
        <f>Tables!M14</f>
        <v>787.59803107819221</v>
      </c>
      <c r="F12" s="15">
        <f ca="1">Tables!N14</f>
        <v>-55.142399403342438</v>
      </c>
      <c r="G12" s="15">
        <f>Tables!O14</f>
        <v>12.274560000000747</v>
      </c>
      <c r="H12" s="15">
        <f>Tables!P14</f>
        <v>22.20000000000006</v>
      </c>
      <c r="I12" s="15">
        <f>Tables!Q14</f>
        <v>34.474560000000807</v>
      </c>
      <c r="J12" s="15">
        <f t="shared" ca="1" si="1"/>
        <v>-20.667839403341631</v>
      </c>
      <c r="L12" s="46">
        <f>VLOOKUP(Tables!$C$3&amp;L$3, TFRandEOLBData!$A:$AD,$A12,FALSE)</f>
        <v>2.2226426539610187</v>
      </c>
      <c r="M12" s="46">
        <f>VLOOKUP(Tables!$C$3&amp;M$3, TFRandEOLBData!$A:$AD,$A12,FALSE)</f>
        <v>83.281216778611466</v>
      </c>
    </row>
    <row r="13" spans="1:13">
      <c r="A13" s="8">
        <v>15</v>
      </c>
      <c r="B13" s="14" t="s">
        <v>87</v>
      </c>
      <c r="C13" s="14"/>
      <c r="D13" s="15">
        <f ca="1">Tables!L15</f>
        <v>724.05271810637964</v>
      </c>
      <c r="E13" s="15">
        <f>Tables!M15</f>
        <v>793.27774258647696</v>
      </c>
      <c r="F13" s="15">
        <f ca="1">Tables!N15</f>
        <v>-69.225024480097318</v>
      </c>
      <c r="G13" s="15">
        <f>Tables!O15</f>
        <v>12.274560000000292</v>
      </c>
      <c r="H13" s="15">
        <f>Tables!P15</f>
        <v>22.200000000000074</v>
      </c>
      <c r="I13" s="15">
        <f>Tables!Q15</f>
        <v>34.474560000000366</v>
      </c>
      <c r="J13" s="15">
        <f t="shared" ca="1" si="1"/>
        <v>-34.750464480096952</v>
      </c>
      <c r="L13" s="46">
        <f>VLOOKUP(Tables!$C$3&amp;L$3, TFRandEOLBData!$A:$AD,$A13,FALSE)</f>
        <v>2.2311686381590174</v>
      </c>
      <c r="M13" s="46">
        <f>VLOOKUP(Tables!$C$3&amp;M$3, TFRandEOLBData!$A:$AD,$A13,FALSE)</f>
        <v>83.513431326614239</v>
      </c>
    </row>
    <row r="14" spans="1:13">
      <c r="A14" s="8">
        <v>16</v>
      </c>
      <c r="B14" s="14" t="s">
        <v>88</v>
      </c>
      <c r="C14" s="14" t="str">
        <f>B14</f>
        <v>2024-25</v>
      </c>
      <c r="D14" s="15">
        <f ca="1">Tables!L16</f>
        <v>715.57627857204443</v>
      </c>
      <c r="E14" s="15">
        <f>Tables!M16</f>
        <v>798.42318561028571</v>
      </c>
      <c r="F14" s="15">
        <f ca="1">Tables!N16</f>
        <v>-82.846907038241284</v>
      </c>
      <c r="G14" s="15">
        <f>Tables!O16</f>
        <v>12.274559999999838</v>
      </c>
      <c r="H14" s="15">
        <f>Tables!P16</f>
        <v>22.200000000000117</v>
      </c>
      <c r="I14" s="15">
        <f>Tables!Q16</f>
        <v>34.474559999999954</v>
      </c>
      <c r="J14" s="15">
        <f t="shared" ca="1" si="1"/>
        <v>-48.37234703824133</v>
      </c>
      <c r="L14" s="46">
        <f>VLOOKUP(Tables!$C$3&amp;L$3, TFRandEOLBData!$A:$AD,$A14,FALSE)</f>
        <v>2.2361340070758766</v>
      </c>
      <c r="M14" s="46">
        <f>VLOOKUP(Tables!$C$3&amp;M$3, TFRandEOLBData!$A:$AD,$A14,FALSE)</f>
        <v>83.73861093355525</v>
      </c>
    </row>
    <row r="15" spans="1:13">
      <c r="A15" s="8">
        <v>17</v>
      </c>
      <c r="B15" s="14" t="s">
        <v>89</v>
      </c>
      <c r="C15" s="14"/>
      <c r="D15" s="15">
        <f ca="1">Tables!L17</f>
        <v>706.40515222484532</v>
      </c>
      <c r="E15" s="15">
        <f>Tables!M17</f>
        <v>802.61644113168836</v>
      </c>
      <c r="F15" s="15">
        <f ca="1">Tables!N17</f>
        <v>-96.211288906843038</v>
      </c>
      <c r="G15" s="15">
        <f>Tables!O17</f>
        <v>12.274560000001202</v>
      </c>
      <c r="H15" s="15">
        <f>Tables!P17</f>
        <v>22.200000000000074</v>
      </c>
      <c r="I15" s="15">
        <f>Tables!Q17</f>
        <v>34.474560000001276</v>
      </c>
      <c r="J15" s="15">
        <f t="shared" ca="1" si="1"/>
        <v>-61.736728906841762</v>
      </c>
      <c r="L15" s="46">
        <f>VLOOKUP(Tables!$C$3&amp;L$3, TFRandEOLBData!$A:$AD,$A15,FALSE)</f>
        <v>2.2372528602122506</v>
      </c>
      <c r="M15" s="46">
        <f>VLOOKUP(Tables!$C$3&amp;M$3, TFRandEOLBData!$A:$AD,$A15,FALSE)</f>
        <v>83.965280635434794</v>
      </c>
    </row>
    <row r="16" spans="1:13">
      <c r="A16" s="8">
        <v>18</v>
      </c>
      <c r="B16" s="14" t="s">
        <v>90</v>
      </c>
      <c r="C16" s="14"/>
      <c r="D16" s="15">
        <f ca="1">Tables!L18</f>
        <v>698.05136875472988</v>
      </c>
      <c r="E16" s="15">
        <f>Tables!M18</f>
        <v>808.49362255054666</v>
      </c>
      <c r="F16" s="15">
        <f ca="1">Tables!N18</f>
        <v>-110.44225379581678</v>
      </c>
      <c r="G16" s="15">
        <f>Tables!O18</f>
        <v>12.274560000000747</v>
      </c>
      <c r="H16" s="15">
        <f>Tables!P18</f>
        <v>22.200000000000088</v>
      </c>
      <c r="I16" s="15">
        <f>Tables!Q18</f>
        <v>34.474560000000835</v>
      </c>
      <c r="J16" s="15">
        <f t="shared" ca="1" si="1"/>
        <v>-75.967693795815947</v>
      </c>
      <c r="L16" s="46">
        <f>VLOOKUP(Tables!$C$3&amp;L$3, TFRandEOLBData!$A:$AD,$A16,FALSE)</f>
        <v>2.2368562068962392</v>
      </c>
      <c r="M16" s="46">
        <f>VLOOKUP(Tables!$C$3&amp;M$3, TFRandEOLBData!$A:$AD,$A16,FALSE)</f>
        <v>84.169818655337735</v>
      </c>
    </row>
    <row r="17" spans="1:13">
      <c r="A17" s="8">
        <v>19</v>
      </c>
      <c r="B17" s="14" t="s">
        <v>91</v>
      </c>
      <c r="C17" s="14"/>
      <c r="D17" s="15">
        <f ca="1">Tables!L19</f>
        <v>691.96979533685885</v>
      </c>
      <c r="E17" s="15">
        <f>Tables!M19</f>
        <v>815.14096455038145</v>
      </c>
      <c r="F17" s="15">
        <f ca="1">Tables!N19</f>
        <v>-123.1711692135226</v>
      </c>
      <c r="G17" s="15">
        <f>Tables!O19</f>
        <v>12.274559999997109</v>
      </c>
      <c r="H17" s="15">
        <f>Tables!P19</f>
        <v>22.200000000000031</v>
      </c>
      <c r="I17" s="15">
        <f>Tables!Q19</f>
        <v>34.47455999999714</v>
      </c>
      <c r="J17" s="15">
        <f t="shared" ca="1" si="1"/>
        <v>-88.696609213525463</v>
      </c>
      <c r="L17" s="46">
        <f>VLOOKUP(Tables!$C$3&amp;L$3, TFRandEOLBData!$A:$AD,$A17,FALSE)</f>
        <v>2.2369665464747697</v>
      </c>
      <c r="M17" s="46">
        <f>VLOOKUP(Tables!$C$3&amp;M$3, TFRandEOLBData!$A:$AD,$A17,FALSE)</f>
        <v>84.360974916073914</v>
      </c>
    </row>
    <row r="18" spans="1:13">
      <c r="A18" s="8">
        <v>20</v>
      </c>
      <c r="B18" s="14" t="s">
        <v>92</v>
      </c>
      <c r="C18" s="14"/>
      <c r="D18" s="15">
        <f ca="1">Tables!L20</f>
        <v>687.16066822805988</v>
      </c>
      <c r="E18" s="15">
        <f>Tables!M20</f>
        <v>822.27420870776132</v>
      </c>
      <c r="F18" s="15">
        <f ca="1">Tables!N20</f>
        <v>-135.11354047970144</v>
      </c>
      <c r="G18" s="15">
        <f>Tables!O20</f>
        <v>12.274559999999383</v>
      </c>
      <c r="H18" s="15">
        <f>Tables!P20</f>
        <v>22.20000000000006</v>
      </c>
      <c r="I18" s="15">
        <f>Tables!Q20</f>
        <v>34.474559999999443</v>
      </c>
      <c r="J18" s="15">
        <f t="shared" ca="1" si="1"/>
        <v>-100.638980479702</v>
      </c>
      <c r="L18" s="46">
        <f>VLOOKUP(Tables!$C$3&amp;L$3, TFRandEOLBData!$A:$AD,$A18,FALSE)</f>
        <v>2.2378001767631379</v>
      </c>
      <c r="M18" s="46">
        <f>VLOOKUP(Tables!$C$3&amp;M$3, TFRandEOLBData!$A:$AD,$A18,FALSE)</f>
        <v>84.566371980887752</v>
      </c>
    </row>
    <row r="19" spans="1:13">
      <c r="A19" s="8">
        <v>21</v>
      </c>
      <c r="B19" s="14" t="s">
        <v>93</v>
      </c>
      <c r="C19" s="14" t="str">
        <f>B19</f>
        <v>2029-30</v>
      </c>
      <c r="D19" s="15">
        <f ca="1">Tables!L21</f>
        <v>683.66388177656052</v>
      </c>
      <c r="E19" s="15">
        <f>Tables!M21</f>
        <v>829.44754424824328</v>
      </c>
      <c r="F19" s="15">
        <f ca="1">Tables!N21</f>
        <v>-145.78366247168276</v>
      </c>
      <c r="G19" s="15">
        <f>Tables!O21</f>
        <v>12.274560000001202</v>
      </c>
      <c r="H19" s="15">
        <f>Tables!P21</f>
        <v>22.20000000000006</v>
      </c>
      <c r="I19" s="15">
        <f>Tables!Q21</f>
        <v>34.474560000001262</v>
      </c>
      <c r="J19" s="15">
        <f t="shared" ca="1" si="1"/>
        <v>-111.3091024716815</v>
      </c>
      <c r="L19" s="46">
        <f>VLOOKUP(Tables!$C$3&amp;L$3, TFRandEOLBData!$A:$AD,$A19,FALSE)</f>
        <v>2.2390461499825141</v>
      </c>
      <c r="M19" s="46">
        <f>VLOOKUP(Tables!$C$3&amp;M$3, TFRandEOLBData!$A:$AD,$A19,FALSE)</f>
        <v>84.757918010519305</v>
      </c>
    </row>
    <row r="20" spans="1:13">
      <c r="A20" s="8">
        <v>22</v>
      </c>
      <c r="B20" s="14" t="s">
        <v>94</v>
      </c>
      <c r="C20" s="14"/>
      <c r="D20" s="15">
        <f ca="1">Tables!L22</f>
        <v>681.96966989901307</v>
      </c>
      <c r="E20" s="15">
        <f>Tables!M22</f>
        <v>835.90691741306114</v>
      </c>
      <c r="F20" s="15">
        <f ca="1">Tables!N22</f>
        <v>-153.93724751404807</v>
      </c>
      <c r="G20" s="15">
        <f>Tables!O22</f>
        <v>12.274560000001657</v>
      </c>
      <c r="H20" s="15">
        <f>Tables!P22</f>
        <v>22.200000000000074</v>
      </c>
      <c r="I20" s="15">
        <f>Tables!Q22</f>
        <v>34.47456000000173</v>
      </c>
      <c r="J20" s="15">
        <f t="shared" ca="1" si="1"/>
        <v>-119.46268751404634</v>
      </c>
      <c r="L20" s="46">
        <f>VLOOKUP(Tables!$C$3&amp;L$3, TFRandEOLBData!$A:$AD,$A20,FALSE)</f>
        <v>2.2414389291337775</v>
      </c>
      <c r="M20" s="46">
        <f>VLOOKUP(Tables!$C$3&amp;M$3, TFRandEOLBData!$A:$AD,$A20,FALSE)</f>
        <v>84.941709041435317</v>
      </c>
    </row>
    <row r="21" spans="1:13">
      <c r="A21" s="8">
        <v>23</v>
      </c>
      <c r="B21" s="14" t="s">
        <v>95</v>
      </c>
      <c r="C21" s="14"/>
      <c r="D21" s="15">
        <f ca="1">Tables!L23</f>
        <v>681.93831415664579</v>
      </c>
      <c r="E21" s="15">
        <f>Tables!M23</f>
        <v>842.51125425263217</v>
      </c>
      <c r="F21" s="15">
        <f ca="1">Tables!N23</f>
        <v>-160.57294009598638</v>
      </c>
      <c r="G21" s="15">
        <f>Tables!O23</f>
        <v>12.274560000001202</v>
      </c>
      <c r="H21" s="15">
        <f>Tables!P23</f>
        <v>22.200000000000102</v>
      </c>
      <c r="I21" s="15">
        <f>Tables!Q23</f>
        <v>34.474560000001304</v>
      </c>
      <c r="J21" s="15">
        <f t="shared" ca="1" si="1"/>
        <v>-126.09838009598508</v>
      </c>
      <c r="L21" s="46">
        <f>VLOOKUP(Tables!$C$3&amp;L$3, TFRandEOLBData!$A:$AD,$A21,FALSE)</f>
        <v>2.2439110085806644</v>
      </c>
      <c r="M21" s="46">
        <f>VLOOKUP(Tables!$C$3&amp;M$3, TFRandEOLBData!$A:$AD,$A21,FALSE)</f>
        <v>85.115298589577421</v>
      </c>
    </row>
    <row r="22" spans="1:13">
      <c r="A22" s="8">
        <v>24</v>
      </c>
      <c r="B22" s="14" t="s">
        <v>96</v>
      </c>
      <c r="C22" s="14"/>
      <c r="D22" s="15">
        <f ca="1">Tables!L24</f>
        <v>683.30192051850008</v>
      </c>
      <c r="E22" s="15">
        <f>Tables!M24</f>
        <v>848.49839116871988</v>
      </c>
      <c r="F22" s="15">
        <f ca="1">Tables!N24</f>
        <v>-165.19647065021979</v>
      </c>
      <c r="G22" s="15">
        <f>Tables!O24</f>
        <v>12.274559999998928</v>
      </c>
      <c r="H22" s="15">
        <f>Tables!P24</f>
        <v>22.20000000000006</v>
      </c>
      <c r="I22" s="15">
        <f>Tables!Q24</f>
        <v>34.474559999998988</v>
      </c>
      <c r="J22" s="15">
        <f t="shared" ca="1" si="1"/>
        <v>-130.72191065022082</v>
      </c>
      <c r="L22" s="46">
        <f>VLOOKUP(Tables!$C$3&amp;L$3, TFRandEOLBData!$A:$AD,$A22,FALSE)</f>
        <v>2.2459730224398862</v>
      </c>
      <c r="M22" s="46">
        <f>VLOOKUP(Tables!$C$3&amp;M$3, TFRandEOLBData!$A:$AD,$A22,FALSE)</f>
        <v>85.294956779166696</v>
      </c>
    </row>
    <row r="23" spans="1:13">
      <c r="A23" s="8">
        <v>25</v>
      </c>
      <c r="B23" s="14" t="s">
        <v>97</v>
      </c>
      <c r="C23" s="14"/>
      <c r="D23" s="15">
        <f ca="1">Tables!L25</f>
        <v>684.55172882136355</v>
      </c>
      <c r="E23" s="15">
        <f>Tables!M25</f>
        <v>856.92060704000437</v>
      </c>
      <c r="F23" s="15">
        <f ca="1">Tables!N25</f>
        <v>-172.36887821864082</v>
      </c>
      <c r="G23" s="15">
        <f>Tables!O25</f>
        <v>12.274559999998473</v>
      </c>
      <c r="H23" s="15">
        <f>Tables!P25</f>
        <v>22.200000000000088</v>
      </c>
      <c r="I23" s="15">
        <f>Tables!Q25</f>
        <v>34.474559999998561</v>
      </c>
      <c r="J23" s="15">
        <f t="shared" ca="1" si="1"/>
        <v>-137.89431821864224</v>
      </c>
      <c r="L23" s="46">
        <f>VLOOKUP(Tables!$C$3&amp;L$3, TFRandEOLBData!$A:$AD,$A23,FALSE)</f>
        <v>2.2468036814645287</v>
      </c>
      <c r="M23" s="46">
        <f>VLOOKUP(Tables!$C$3&amp;M$3, TFRandEOLBData!$A:$AD,$A23,FALSE)</f>
        <v>85.465534135797881</v>
      </c>
    </row>
    <row r="24" spans="1:13">
      <c r="A24" s="8">
        <v>26</v>
      </c>
      <c r="B24" s="14" t="s">
        <v>98</v>
      </c>
      <c r="C24" s="14" t="str">
        <f>B24</f>
        <v>2034-35</v>
      </c>
      <c r="D24" s="15">
        <f ca="1">Tables!L26</f>
        <v>686.11264765303349</v>
      </c>
      <c r="E24" s="15">
        <f>Tables!M26</f>
        <v>863.35344923528464</v>
      </c>
      <c r="F24" s="15">
        <f ca="1">Tables!N26</f>
        <v>-177.24080158225115</v>
      </c>
      <c r="G24" s="15">
        <f>Tables!O26</f>
        <v>12.274560000001202</v>
      </c>
      <c r="H24" s="15">
        <f>Tables!P26</f>
        <v>22.200000000000045</v>
      </c>
      <c r="I24" s="15">
        <f>Tables!Q26</f>
        <v>34.474560000001247</v>
      </c>
      <c r="J24" s="15">
        <f t="shared" ca="1" si="1"/>
        <v>-142.7662415822499</v>
      </c>
      <c r="L24" s="46">
        <f>VLOOKUP(Tables!$C$3&amp;L$3, TFRandEOLBData!$A:$AD,$A24,FALSE)</f>
        <v>2.2470990202104724</v>
      </c>
      <c r="M24" s="46">
        <f>VLOOKUP(Tables!$C$3&amp;M$3, TFRandEOLBData!$A:$AD,$A24,FALSE)</f>
        <v>85.632391614836394</v>
      </c>
    </row>
    <row r="25" spans="1:13">
      <c r="A25" s="8">
        <v>27</v>
      </c>
      <c r="B25" s="14" t="s">
        <v>99</v>
      </c>
      <c r="C25" s="14"/>
      <c r="D25" s="15">
        <f ca="1">Tables!L27</f>
        <v>688.61846581097996</v>
      </c>
      <c r="E25" s="15">
        <f>Tables!M27</f>
        <v>870.2100759860075</v>
      </c>
      <c r="F25" s="15">
        <f ca="1">Tables!N27</f>
        <v>-181.59161017502754</v>
      </c>
      <c r="G25" s="15">
        <f>Tables!O27</f>
        <v>12.274560000002566</v>
      </c>
      <c r="H25" s="15">
        <f>Tables!P27</f>
        <v>22.200000000000074</v>
      </c>
      <c r="I25" s="15">
        <f>Tables!Q27</f>
        <v>34.47456000000264</v>
      </c>
      <c r="J25" s="15">
        <f t="shared" ca="1" si="1"/>
        <v>-147.1170501750249</v>
      </c>
      <c r="L25" s="46">
        <f>VLOOKUP(Tables!$C$3&amp;L$3, TFRandEOLBData!$A:$AD,$A25,FALSE)</f>
        <v>2.2473088618851431</v>
      </c>
      <c r="M25" s="46">
        <f>VLOOKUP(Tables!$C$3&amp;M$3, TFRandEOLBData!$A:$AD,$A25,FALSE)</f>
        <v>85.785270821690105</v>
      </c>
    </row>
    <row r="26" spans="1:13">
      <c r="A26" s="8">
        <v>28</v>
      </c>
      <c r="B26" s="14" t="s">
        <v>176</v>
      </c>
      <c r="C26" s="14"/>
      <c r="D26" s="15">
        <f ca="1">Tables!L28</f>
        <v>691.82944782495383</v>
      </c>
      <c r="E26" s="15">
        <f>Tables!M28</f>
        <v>875.23707170322746</v>
      </c>
      <c r="F26" s="15">
        <f ca="1">Tables!N28</f>
        <v>-183.40762387827363</v>
      </c>
      <c r="G26" s="15">
        <f>Tables!O28</f>
        <v>12.274559999998019</v>
      </c>
      <c r="H26" s="15">
        <f>Tables!P28</f>
        <v>22.20000000000006</v>
      </c>
      <c r="I26" s="15">
        <f>Tables!Q28</f>
        <v>34.474559999998078</v>
      </c>
      <c r="J26" s="15">
        <f t="shared" ca="1" si="1"/>
        <v>-148.93306387827556</v>
      </c>
      <c r="L26" s="46">
        <f>VLOOKUP(Tables!$C$3&amp;L$3, TFRandEOLBData!$A:$AD,$A26,FALSE)</f>
        <v>2.247721529043007</v>
      </c>
      <c r="M26" s="46">
        <f>VLOOKUP(Tables!$C$3&amp;M$3, TFRandEOLBData!$A:$AD,$A26,FALSE)</f>
        <v>85.917055814383446</v>
      </c>
    </row>
    <row r="27" spans="1:13">
      <c r="A27" s="8">
        <v>29</v>
      </c>
      <c r="B27" s="14" t="s">
        <v>177</v>
      </c>
      <c r="C27" s="14"/>
      <c r="D27" s="15">
        <f ca="1">Tables!L29</f>
        <v>694.94973643993694</v>
      </c>
      <c r="E27" s="15">
        <f>Tables!M29</f>
        <v>881.78594894600542</v>
      </c>
      <c r="F27" s="15">
        <f ca="1">Tables!N29</f>
        <v>-186.83621250606848</v>
      </c>
      <c r="G27" s="15">
        <f>Tables!O29</f>
        <v>12.274559999999383</v>
      </c>
      <c r="H27" s="15">
        <f>Tables!P29</f>
        <v>22.20000000000006</v>
      </c>
      <c r="I27" s="15">
        <f>Tables!Q29</f>
        <v>34.474559999999443</v>
      </c>
      <c r="J27" s="15">
        <f t="shared" ca="1" si="1"/>
        <v>-152.36165250606905</v>
      </c>
      <c r="L27" s="46">
        <f>VLOOKUP(Tables!$C$3&amp;L$3, TFRandEOLBData!$A:$AD,$A27,FALSE)</f>
        <v>2.2478184366177842</v>
      </c>
      <c r="M27" s="46">
        <f>VLOOKUP(Tables!$C$3&amp;M$3, TFRandEOLBData!$A:$AD,$A27,FALSE)</f>
        <v>86.083445036682292</v>
      </c>
    </row>
    <row r="28" spans="1:13">
      <c r="A28" s="8">
        <v>30</v>
      </c>
      <c r="B28" s="14" t="s">
        <v>178</v>
      </c>
      <c r="C28" s="14" t="str">
        <f>B28</f>
        <v>2038-39</v>
      </c>
      <c r="D28" s="15">
        <f ca="1">Tables!L30</f>
        <v>697.75610183550509</v>
      </c>
      <c r="E28" s="15">
        <f>Tables!M30</f>
        <v>885.52698598953953</v>
      </c>
      <c r="F28" s="15">
        <f ca="1">Tables!N30</f>
        <v>-187.77088415403443</v>
      </c>
      <c r="G28" s="15">
        <f>Tables!O30</f>
        <v>12.274560000001202</v>
      </c>
      <c r="H28" s="15">
        <f>Tables!P30</f>
        <v>22.200000000000117</v>
      </c>
      <c r="I28" s="15">
        <f>Tables!Q30</f>
        <v>34.474560000001318</v>
      </c>
      <c r="J28" s="15">
        <f t="shared" ca="1" si="1"/>
        <v>-153.29632415403313</v>
      </c>
      <c r="L28" s="46">
        <f>VLOOKUP(Tables!$C$3&amp;L$3, TFRandEOLBData!$A:$AD,$A28,FALSE)</f>
        <v>2.2478152154589277</v>
      </c>
      <c r="M28" s="46">
        <f>VLOOKUP(Tables!$C$3&amp;M$3, TFRandEOLBData!$A:$AD,$A28,FALSE)</f>
        <v>86.226809061731942</v>
      </c>
    </row>
    <row r="29" spans="1:13">
      <c r="A29" s="8">
        <v>31</v>
      </c>
      <c r="B29" s="14"/>
      <c r="C29" s="15"/>
      <c r="D29" s="15"/>
      <c r="E29" s="15"/>
      <c r="F29" s="15"/>
      <c r="G29" s="15"/>
      <c r="H29" s="15"/>
      <c r="I29" s="15"/>
    </row>
    <row r="30" spans="1:13">
      <c r="C30" s="16"/>
      <c r="D30" s="16"/>
      <c r="E30" s="16"/>
      <c r="F30" s="16"/>
      <c r="G30" s="16"/>
      <c r="H30" s="16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7:J36"/>
  <sheetViews>
    <sheetView tabSelected="1" workbookViewId="0">
      <selection activeCell="D2" sqref="D2"/>
    </sheetView>
  </sheetViews>
  <sheetFormatPr defaultRowHeight="12.75"/>
  <cols>
    <col min="1" max="1" width="13.21875" style="60" customWidth="1"/>
    <col min="2" max="16384" width="8.88671875" style="60"/>
  </cols>
  <sheetData>
    <row r="7" spans="1:10" ht="15.75">
      <c r="A7" s="66" t="s">
        <v>239</v>
      </c>
    </row>
    <row r="9" spans="1:10">
      <c r="A9" s="67" t="s">
        <v>243</v>
      </c>
      <c r="B9" s="68" t="s">
        <v>240</v>
      </c>
      <c r="C9" s="69"/>
      <c r="D9" s="69"/>
      <c r="E9" s="69"/>
      <c r="F9" s="69"/>
      <c r="G9" s="69"/>
      <c r="H9" s="69"/>
      <c r="I9" s="69"/>
      <c r="J9" s="69"/>
    </row>
    <row r="10" spans="1:10">
      <c r="A10" s="67" t="s">
        <v>244</v>
      </c>
      <c r="B10" s="68" t="s">
        <v>241</v>
      </c>
      <c r="C10" s="69"/>
      <c r="D10" s="69"/>
      <c r="E10" s="69"/>
      <c r="F10" s="69"/>
      <c r="G10" s="69"/>
      <c r="H10" s="69"/>
      <c r="I10" s="69"/>
      <c r="J10" s="69"/>
    </row>
    <row r="11" spans="1:10">
      <c r="A11" s="67" t="s">
        <v>245</v>
      </c>
      <c r="B11" s="68" t="s">
        <v>242</v>
      </c>
      <c r="C11" s="69"/>
      <c r="D11" s="69"/>
      <c r="E11" s="69"/>
      <c r="F11" s="69"/>
      <c r="G11" s="69"/>
      <c r="H11" s="69"/>
      <c r="I11" s="69"/>
      <c r="J11" s="69"/>
    </row>
    <row r="12" spans="1:10">
      <c r="A12" s="70"/>
      <c r="B12" s="69"/>
      <c r="C12" s="69"/>
      <c r="D12" s="69"/>
      <c r="E12" s="69"/>
      <c r="F12" s="69"/>
      <c r="G12" s="69"/>
      <c r="H12" s="69"/>
      <c r="I12" s="69"/>
      <c r="J12" s="69"/>
    </row>
    <row r="13" spans="1:10">
      <c r="A13" s="71" t="s">
        <v>246</v>
      </c>
      <c r="B13" s="68" t="s">
        <v>240</v>
      </c>
      <c r="C13" s="69"/>
      <c r="D13" s="69"/>
      <c r="E13" s="69"/>
      <c r="F13" s="69"/>
      <c r="G13" s="69"/>
      <c r="H13" s="69"/>
      <c r="I13" s="69"/>
      <c r="J13" s="69"/>
    </row>
    <row r="14" spans="1:10">
      <c r="A14" s="71" t="s">
        <v>247</v>
      </c>
      <c r="B14" s="68" t="s">
        <v>251</v>
      </c>
      <c r="C14" s="69"/>
      <c r="D14" s="69"/>
      <c r="E14" s="69"/>
      <c r="F14" s="69"/>
      <c r="G14" s="69"/>
      <c r="H14" s="69"/>
      <c r="I14" s="69"/>
      <c r="J14" s="69"/>
    </row>
    <row r="15" spans="1:10">
      <c r="A15" s="71" t="s">
        <v>248</v>
      </c>
      <c r="B15" s="69" t="s">
        <v>252</v>
      </c>
      <c r="C15" s="69"/>
      <c r="D15" s="69"/>
      <c r="E15" s="69"/>
      <c r="F15" s="69"/>
      <c r="G15" s="69"/>
      <c r="H15" s="69"/>
      <c r="I15" s="69"/>
      <c r="J15" s="69"/>
    </row>
    <row r="16" spans="1:10">
      <c r="A16" s="71" t="s">
        <v>249</v>
      </c>
      <c r="B16" s="69" t="s">
        <v>253</v>
      </c>
      <c r="C16" s="69"/>
      <c r="D16" s="69"/>
      <c r="E16" s="69"/>
      <c r="F16" s="69"/>
      <c r="G16" s="69"/>
      <c r="H16" s="69"/>
      <c r="I16" s="69"/>
      <c r="J16" s="69"/>
    </row>
    <row r="17" spans="1:10">
      <c r="A17" s="71" t="s">
        <v>250</v>
      </c>
      <c r="B17" s="69" t="s">
        <v>254</v>
      </c>
      <c r="C17" s="69"/>
      <c r="D17" s="69"/>
      <c r="E17" s="69"/>
      <c r="F17" s="69"/>
      <c r="G17" s="69"/>
      <c r="H17" s="69"/>
      <c r="I17" s="69"/>
      <c r="J17" s="69"/>
    </row>
    <row r="18" spans="1:10">
      <c r="A18" s="65"/>
    </row>
    <row r="19" spans="1:10">
      <c r="A19" s="64"/>
    </row>
    <row r="35" spans="1:6">
      <c r="A35" s="63" t="s">
        <v>238</v>
      </c>
      <c r="B35" s="61"/>
      <c r="C35" s="61"/>
      <c r="D35" s="61"/>
      <c r="E35" s="61"/>
      <c r="F35" s="61"/>
    </row>
    <row r="36" spans="1:6">
      <c r="A36" s="62" t="s">
        <v>237</v>
      </c>
      <c r="B36" s="61"/>
      <c r="C36" s="61"/>
      <c r="D36" s="61"/>
      <c r="E36" s="61"/>
      <c r="F36" s="61"/>
    </row>
  </sheetData>
  <hyperlinks>
    <hyperlink ref="A8" location="'table 1'!A1" display="Table 1"/>
    <hyperlink ref="A36" r:id="rId1"/>
  </hyperlinks>
  <pageMargins left="0.75" right="0.75" top="1" bottom="1" header="0.5" footer="0.5"/>
  <pageSetup paperSize="9" scale="77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4"/>
  <sheetViews>
    <sheetView showGridLines="0" zoomScaleNormal="100" workbookViewId="0">
      <selection activeCell="H31" sqref="H31"/>
    </sheetView>
  </sheetViews>
  <sheetFormatPr defaultRowHeight="15"/>
  <cols>
    <col min="1" max="1" width="8.77734375" style="8" customWidth="1"/>
    <col min="2" max="2" width="11.6640625" style="8" customWidth="1"/>
    <col min="3" max="3" width="10.21875" style="8" customWidth="1"/>
    <col min="4" max="6" width="8.77734375" style="8" customWidth="1"/>
    <col min="7" max="7" width="19.21875" style="8" customWidth="1"/>
    <col min="8" max="8" width="10.21875" style="8" customWidth="1"/>
    <col min="9" max="9" width="12.33203125" style="8" customWidth="1"/>
    <col min="10" max="17" width="8.77734375" style="8" customWidth="1"/>
    <col min="18" max="255" width="8.88671875" style="8"/>
    <col min="256" max="256" width="0" style="8" hidden="1" customWidth="1"/>
    <col min="257" max="257" width="8.77734375" style="8" customWidth="1"/>
    <col min="258" max="258" width="10.88671875" style="8" customWidth="1"/>
    <col min="259" max="262" width="8.77734375" style="8" customWidth="1"/>
    <col min="263" max="263" width="1.77734375" style="8" customWidth="1"/>
    <col min="264" max="264" width="10.21875" style="8" customWidth="1"/>
    <col min="265" max="273" width="8.77734375" style="8" customWidth="1"/>
    <col min="274" max="511" width="8.88671875" style="8"/>
    <col min="512" max="512" width="0" style="8" hidden="1" customWidth="1"/>
    <col min="513" max="513" width="8.77734375" style="8" customWidth="1"/>
    <col min="514" max="514" width="10.88671875" style="8" customWidth="1"/>
    <col min="515" max="518" width="8.77734375" style="8" customWidth="1"/>
    <col min="519" max="519" width="1.77734375" style="8" customWidth="1"/>
    <col min="520" max="520" width="10.21875" style="8" customWidth="1"/>
    <col min="521" max="529" width="8.77734375" style="8" customWidth="1"/>
    <col min="530" max="767" width="8.88671875" style="8"/>
    <col min="768" max="768" width="0" style="8" hidden="1" customWidth="1"/>
    <col min="769" max="769" width="8.77734375" style="8" customWidth="1"/>
    <col min="770" max="770" width="10.88671875" style="8" customWidth="1"/>
    <col min="771" max="774" width="8.77734375" style="8" customWidth="1"/>
    <col min="775" max="775" width="1.77734375" style="8" customWidth="1"/>
    <col min="776" max="776" width="10.21875" style="8" customWidth="1"/>
    <col min="777" max="785" width="8.77734375" style="8" customWidth="1"/>
    <col min="786" max="1023" width="8.88671875" style="8"/>
    <col min="1024" max="1024" width="0" style="8" hidden="1" customWidth="1"/>
    <col min="1025" max="1025" width="8.77734375" style="8" customWidth="1"/>
    <col min="1026" max="1026" width="10.88671875" style="8" customWidth="1"/>
    <col min="1027" max="1030" width="8.77734375" style="8" customWidth="1"/>
    <col min="1031" max="1031" width="1.77734375" style="8" customWidth="1"/>
    <col min="1032" max="1032" width="10.21875" style="8" customWidth="1"/>
    <col min="1033" max="1041" width="8.77734375" style="8" customWidth="1"/>
    <col min="1042" max="1279" width="8.88671875" style="8"/>
    <col min="1280" max="1280" width="0" style="8" hidden="1" customWidth="1"/>
    <col min="1281" max="1281" width="8.77734375" style="8" customWidth="1"/>
    <col min="1282" max="1282" width="10.88671875" style="8" customWidth="1"/>
    <col min="1283" max="1286" width="8.77734375" style="8" customWidth="1"/>
    <col min="1287" max="1287" width="1.77734375" style="8" customWidth="1"/>
    <col min="1288" max="1288" width="10.21875" style="8" customWidth="1"/>
    <col min="1289" max="1297" width="8.77734375" style="8" customWidth="1"/>
    <col min="1298" max="1535" width="8.88671875" style="8"/>
    <col min="1536" max="1536" width="0" style="8" hidden="1" customWidth="1"/>
    <col min="1537" max="1537" width="8.77734375" style="8" customWidth="1"/>
    <col min="1538" max="1538" width="10.88671875" style="8" customWidth="1"/>
    <col min="1539" max="1542" width="8.77734375" style="8" customWidth="1"/>
    <col min="1543" max="1543" width="1.77734375" style="8" customWidth="1"/>
    <col min="1544" max="1544" width="10.21875" style="8" customWidth="1"/>
    <col min="1545" max="1553" width="8.77734375" style="8" customWidth="1"/>
    <col min="1554" max="1791" width="8.88671875" style="8"/>
    <col min="1792" max="1792" width="0" style="8" hidden="1" customWidth="1"/>
    <col min="1793" max="1793" width="8.77734375" style="8" customWidth="1"/>
    <col min="1794" max="1794" width="10.88671875" style="8" customWidth="1"/>
    <col min="1795" max="1798" width="8.77734375" style="8" customWidth="1"/>
    <col min="1799" max="1799" width="1.77734375" style="8" customWidth="1"/>
    <col min="1800" max="1800" width="10.21875" style="8" customWidth="1"/>
    <col min="1801" max="1809" width="8.77734375" style="8" customWidth="1"/>
    <col min="1810" max="2047" width="8.88671875" style="8"/>
    <col min="2048" max="2048" width="0" style="8" hidden="1" customWidth="1"/>
    <col min="2049" max="2049" width="8.77734375" style="8" customWidth="1"/>
    <col min="2050" max="2050" width="10.88671875" style="8" customWidth="1"/>
    <col min="2051" max="2054" width="8.77734375" style="8" customWidth="1"/>
    <col min="2055" max="2055" width="1.77734375" style="8" customWidth="1"/>
    <col min="2056" max="2056" width="10.21875" style="8" customWidth="1"/>
    <col min="2057" max="2065" width="8.77734375" style="8" customWidth="1"/>
    <col min="2066" max="2303" width="8.88671875" style="8"/>
    <col min="2304" max="2304" width="0" style="8" hidden="1" customWidth="1"/>
    <col min="2305" max="2305" width="8.77734375" style="8" customWidth="1"/>
    <col min="2306" max="2306" width="10.88671875" style="8" customWidth="1"/>
    <col min="2307" max="2310" width="8.77734375" style="8" customWidth="1"/>
    <col min="2311" max="2311" width="1.77734375" style="8" customWidth="1"/>
    <col min="2312" max="2312" width="10.21875" style="8" customWidth="1"/>
    <col min="2313" max="2321" width="8.77734375" style="8" customWidth="1"/>
    <col min="2322" max="2559" width="8.88671875" style="8"/>
    <col min="2560" max="2560" width="0" style="8" hidden="1" customWidth="1"/>
    <col min="2561" max="2561" width="8.77734375" style="8" customWidth="1"/>
    <col min="2562" max="2562" width="10.88671875" style="8" customWidth="1"/>
    <col min="2563" max="2566" width="8.77734375" style="8" customWidth="1"/>
    <col min="2567" max="2567" width="1.77734375" style="8" customWidth="1"/>
    <col min="2568" max="2568" width="10.21875" style="8" customWidth="1"/>
    <col min="2569" max="2577" width="8.77734375" style="8" customWidth="1"/>
    <col min="2578" max="2815" width="8.88671875" style="8"/>
    <col min="2816" max="2816" width="0" style="8" hidden="1" customWidth="1"/>
    <col min="2817" max="2817" width="8.77734375" style="8" customWidth="1"/>
    <col min="2818" max="2818" width="10.88671875" style="8" customWidth="1"/>
    <col min="2819" max="2822" width="8.77734375" style="8" customWidth="1"/>
    <col min="2823" max="2823" width="1.77734375" style="8" customWidth="1"/>
    <col min="2824" max="2824" width="10.21875" style="8" customWidth="1"/>
    <col min="2825" max="2833" width="8.77734375" style="8" customWidth="1"/>
    <col min="2834" max="3071" width="8.88671875" style="8"/>
    <col min="3072" max="3072" width="0" style="8" hidden="1" customWidth="1"/>
    <col min="3073" max="3073" width="8.77734375" style="8" customWidth="1"/>
    <col min="3074" max="3074" width="10.88671875" style="8" customWidth="1"/>
    <col min="3075" max="3078" width="8.77734375" style="8" customWidth="1"/>
    <col min="3079" max="3079" width="1.77734375" style="8" customWidth="1"/>
    <col min="3080" max="3080" width="10.21875" style="8" customWidth="1"/>
    <col min="3081" max="3089" width="8.77734375" style="8" customWidth="1"/>
    <col min="3090" max="3327" width="8.88671875" style="8"/>
    <col min="3328" max="3328" width="0" style="8" hidden="1" customWidth="1"/>
    <col min="3329" max="3329" width="8.77734375" style="8" customWidth="1"/>
    <col min="3330" max="3330" width="10.88671875" style="8" customWidth="1"/>
    <col min="3331" max="3334" width="8.77734375" style="8" customWidth="1"/>
    <col min="3335" max="3335" width="1.77734375" style="8" customWidth="1"/>
    <col min="3336" max="3336" width="10.21875" style="8" customWidth="1"/>
    <col min="3337" max="3345" width="8.77734375" style="8" customWidth="1"/>
    <col min="3346" max="3583" width="8.88671875" style="8"/>
    <col min="3584" max="3584" width="0" style="8" hidden="1" customWidth="1"/>
    <col min="3585" max="3585" width="8.77734375" style="8" customWidth="1"/>
    <col min="3586" max="3586" width="10.88671875" style="8" customWidth="1"/>
    <col min="3587" max="3590" width="8.77734375" style="8" customWidth="1"/>
    <col min="3591" max="3591" width="1.77734375" style="8" customWidth="1"/>
    <col min="3592" max="3592" width="10.21875" style="8" customWidth="1"/>
    <col min="3593" max="3601" width="8.77734375" style="8" customWidth="1"/>
    <col min="3602" max="3839" width="8.88671875" style="8"/>
    <col min="3840" max="3840" width="0" style="8" hidden="1" customWidth="1"/>
    <col min="3841" max="3841" width="8.77734375" style="8" customWidth="1"/>
    <col min="3842" max="3842" width="10.88671875" style="8" customWidth="1"/>
    <col min="3843" max="3846" width="8.77734375" style="8" customWidth="1"/>
    <col min="3847" max="3847" width="1.77734375" style="8" customWidth="1"/>
    <col min="3848" max="3848" width="10.21875" style="8" customWidth="1"/>
    <col min="3849" max="3857" width="8.77734375" style="8" customWidth="1"/>
    <col min="3858" max="4095" width="8.88671875" style="8"/>
    <col min="4096" max="4096" width="0" style="8" hidden="1" customWidth="1"/>
    <col min="4097" max="4097" width="8.77734375" style="8" customWidth="1"/>
    <col min="4098" max="4098" width="10.88671875" style="8" customWidth="1"/>
    <col min="4099" max="4102" width="8.77734375" style="8" customWidth="1"/>
    <col min="4103" max="4103" width="1.77734375" style="8" customWidth="1"/>
    <col min="4104" max="4104" width="10.21875" style="8" customWidth="1"/>
    <col min="4105" max="4113" width="8.77734375" style="8" customWidth="1"/>
    <col min="4114" max="4351" width="8.88671875" style="8"/>
    <col min="4352" max="4352" width="0" style="8" hidden="1" customWidth="1"/>
    <col min="4353" max="4353" width="8.77734375" style="8" customWidth="1"/>
    <col min="4354" max="4354" width="10.88671875" style="8" customWidth="1"/>
    <col min="4355" max="4358" width="8.77734375" style="8" customWidth="1"/>
    <col min="4359" max="4359" width="1.77734375" style="8" customWidth="1"/>
    <col min="4360" max="4360" width="10.21875" style="8" customWidth="1"/>
    <col min="4361" max="4369" width="8.77734375" style="8" customWidth="1"/>
    <col min="4370" max="4607" width="8.88671875" style="8"/>
    <col min="4608" max="4608" width="0" style="8" hidden="1" customWidth="1"/>
    <col min="4609" max="4609" width="8.77734375" style="8" customWidth="1"/>
    <col min="4610" max="4610" width="10.88671875" style="8" customWidth="1"/>
    <col min="4611" max="4614" width="8.77734375" style="8" customWidth="1"/>
    <col min="4615" max="4615" width="1.77734375" style="8" customWidth="1"/>
    <col min="4616" max="4616" width="10.21875" style="8" customWidth="1"/>
    <col min="4617" max="4625" width="8.77734375" style="8" customWidth="1"/>
    <col min="4626" max="4863" width="8.88671875" style="8"/>
    <col min="4864" max="4864" width="0" style="8" hidden="1" customWidth="1"/>
    <col min="4865" max="4865" width="8.77734375" style="8" customWidth="1"/>
    <col min="4866" max="4866" width="10.88671875" style="8" customWidth="1"/>
    <col min="4867" max="4870" width="8.77734375" style="8" customWidth="1"/>
    <col min="4871" max="4871" width="1.77734375" style="8" customWidth="1"/>
    <col min="4872" max="4872" width="10.21875" style="8" customWidth="1"/>
    <col min="4873" max="4881" width="8.77734375" style="8" customWidth="1"/>
    <col min="4882" max="5119" width="8.88671875" style="8"/>
    <col min="5120" max="5120" width="0" style="8" hidden="1" customWidth="1"/>
    <col min="5121" max="5121" width="8.77734375" style="8" customWidth="1"/>
    <col min="5122" max="5122" width="10.88671875" style="8" customWidth="1"/>
    <col min="5123" max="5126" width="8.77734375" style="8" customWidth="1"/>
    <col min="5127" max="5127" width="1.77734375" style="8" customWidth="1"/>
    <col min="5128" max="5128" width="10.21875" style="8" customWidth="1"/>
    <col min="5129" max="5137" width="8.77734375" style="8" customWidth="1"/>
    <col min="5138" max="5375" width="8.88671875" style="8"/>
    <col min="5376" max="5376" width="0" style="8" hidden="1" customWidth="1"/>
    <col min="5377" max="5377" width="8.77734375" style="8" customWidth="1"/>
    <col min="5378" max="5378" width="10.88671875" style="8" customWidth="1"/>
    <col min="5379" max="5382" width="8.77734375" style="8" customWidth="1"/>
    <col min="5383" max="5383" width="1.77734375" style="8" customWidth="1"/>
    <col min="5384" max="5384" width="10.21875" style="8" customWidth="1"/>
    <col min="5385" max="5393" width="8.77734375" style="8" customWidth="1"/>
    <col min="5394" max="5631" width="8.88671875" style="8"/>
    <col min="5632" max="5632" width="0" style="8" hidden="1" customWidth="1"/>
    <col min="5633" max="5633" width="8.77734375" style="8" customWidth="1"/>
    <col min="5634" max="5634" width="10.88671875" style="8" customWidth="1"/>
    <col min="5635" max="5638" width="8.77734375" style="8" customWidth="1"/>
    <col min="5639" max="5639" width="1.77734375" style="8" customWidth="1"/>
    <col min="5640" max="5640" width="10.21875" style="8" customWidth="1"/>
    <col min="5641" max="5649" width="8.77734375" style="8" customWidth="1"/>
    <col min="5650" max="5887" width="8.88671875" style="8"/>
    <col min="5888" max="5888" width="0" style="8" hidden="1" customWidth="1"/>
    <col min="5889" max="5889" width="8.77734375" style="8" customWidth="1"/>
    <col min="5890" max="5890" width="10.88671875" style="8" customWidth="1"/>
    <col min="5891" max="5894" width="8.77734375" style="8" customWidth="1"/>
    <col min="5895" max="5895" width="1.77734375" style="8" customWidth="1"/>
    <col min="5896" max="5896" width="10.21875" style="8" customWidth="1"/>
    <col min="5897" max="5905" width="8.77734375" style="8" customWidth="1"/>
    <col min="5906" max="6143" width="8.88671875" style="8"/>
    <col min="6144" max="6144" width="0" style="8" hidden="1" customWidth="1"/>
    <col min="6145" max="6145" width="8.77734375" style="8" customWidth="1"/>
    <col min="6146" max="6146" width="10.88671875" style="8" customWidth="1"/>
    <col min="6147" max="6150" width="8.77734375" style="8" customWidth="1"/>
    <col min="6151" max="6151" width="1.77734375" style="8" customWidth="1"/>
    <col min="6152" max="6152" width="10.21875" style="8" customWidth="1"/>
    <col min="6153" max="6161" width="8.77734375" style="8" customWidth="1"/>
    <col min="6162" max="6399" width="8.88671875" style="8"/>
    <col min="6400" max="6400" width="0" style="8" hidden="1" customWidth="1"/>
    <col min="6401" max="6401" width="8.77734375" style="8" customWidth="1"/>
    <col min="6402" max="6402" width="10.88671875" style="8" customWidth="1"/>
    <col min="6403" max="6406" width="8.77734375" style="8" customWidth="1"/>
    <col min="6407" max="6407" width="1.77734375" style="8" customWidth="1"/>
    <col min="6408" max="6408" width="10.21875" style="8" customWidth="1"/>
    <col min="6409" max="6417" width="8.77734375" style="8" customWidth="1"/>
    <col min="6418" max="6655" width="8.88671875" style="8"/>
    <col min="6656" max="6656" width="0" style="8" hidden="1" customWidth="1"/>
    <col min="6657" max="6657" width="8.77734375" style="8" customWidth="1"/>
    <col min="6658" max="6658" width="10.88671875" style="8" customWidth="1"/>
    <col min="6659" max="6662" width="8.77734375" style="8" customWidth="1"/>
    <col min="6663" max="6663" width="1.77734375" style="8" customWidth="1"/>
    <col min="6664" max="6664" width="10.21875" style="8" customWidth="1"/>
    <col min="6665" max="6673" width="8.77734375" style="8" customWidth="1"/>
    <col min="6674" max="6911" width="8.88671875" style="8"/>
    <col min="6912" max="6912" width="0" style="8" hidden="1" customWidth="1"/>
    <col min="6913" max="6913" width="8.77734375" style="8" customWidth="1"/>
    <col min="6914" max="6914" width="10.88671875" style="8" customWidth="1"/>
    <col min="6915" max="6918" width="8.77734375" style="8" customWidth="1"/>
    <col min="6919" max="6919" width="1.77734375" style="8" customWidth="1"/>
    <col min="6920" max="6920" width="10.21875" style="8" customWidth="1"/>
    <col min="6921" max="6929" width="8.77734375" style="8" customWidth="1"/>
    <col min="6930" max="7167" width="8.88671875" style="8"/>
    <col min="7168" max="7168" width="0" style="8" hidden="1" customWidth="1"/>
    <col min="7169" max="7169" width="8.77734375" style="8" customWidth="1"/>
    <col min="7170" max="7170" width="10.88671875" style="8" customWidth="1"/>
    <col min="7171" max="7174" width="8.77734375" style="8" customWidth="1"/>
    <col min="7175" max="7175" width="1.77734375" style="8" customWidth="1"/>
    <col min="7176" max="7176" width="10.21875" style="8" customWidth="1"/>
    <col min="7177" max="7185" width="8.77734375" style="8" customWidth="1"/>
    <col min="7186" max="7423" width="8.88671875" style="8"/>
    <col min="7424" max="7424" width="0" style="8" hidden="1" customWidth="1"/>
    <col min="7425" max="7425" width="8.77734375" style="8" customWidth="1"/>
    <col min="7426" max="7426" width="10.88671875" style="8" customWidth="1"/>
    <col min="7427" max="7430" width="8.77734375" style="8" customWidth="1"/>
    <col min="7431" max="7431" width="1.77734375" style="8" customWidth="1"/>
    <col min="7432" max="7432" width="10.21875" style="8" customWidth="1"/>
    <col min="7433" max="7441" width="8.77734375" style="8" customWidth="1"/>
    <col min="7442" max="7679" width="8.88671875" style="8"/>
    <col min="7680" max="7680" width="0" style="8" hidden="1" customWidth="1"/>
    <col min="7681" max="7681" width="8.77734375" style="8" customWidth="1"/>
    <col min="7682" max="7682" width="10.88671875" style="8" customWidth="1"/>
    <col min="7683" max="7686" width="8.77734375" style="8" customWidth="1"/>
    <col min="7687" max="7687" width="1.77734375" style="8" customWidth="1"/>
    <col min="7688" max="7688" width="10.21875" style="8" customWidth="1"/>
    <col min="7689" max="7697" width="8.77734375" style="8" customWidth="1"/>
    <col min="7698" max="7935" width="8.88671875" style="8"/>
    <col min="7936" max="7936" width="0" style="8" hidden="1" customWidth="1"/>
    <col min="7937" max="7937" width="8.77734375" style="8" customWidth="1"/>
    <col min="7938" max="7938" width="10.88671875" style="8" customWidth="1"/>
    <col min="7939" max="7942" width="8.77734375" style="8" customWidth="1"/>
    <col min="7943" max="7943" width="1.77734375" style="8" customWidth="1"/>
    <col min="7944" max="7944" width="10.21875" style="8" customWidth="1"/>
    <col min="7945" max="7953" width="8.77734375" style="8" customWidth="1"/>
    <col min="7954" max="8191" width="8.88671875" style="8"/>
    <col min="8192" max="8192" width="0" style="8" hidden="1" customWidth="1"/>
    <col min="8193" max="8193" width="8.77734375" style="8" customWidth="1"/>
    <col min="8194" max="8194" width="10.88671875" style="8" customWidth="1"/>
    <col min="8195" max="8198" width="8.77734375" style="8" customWidth="1"/>
    <col min="8199" max="8199" width="1.77734375" style="8" customWidth="1"/>
    <col min="8200" max="8200" width="10.21875" style="8" customWidth="1"/>
    <col min="8201" max="8209" width="8.77734375" style="8" customWidth="1"/>
    <col min="8210" max="8447" width="8.88671875" style="8"/>
    <col min="8448" max="8448" width="0" style="8" hidden="1" customWidth="1"/>
    <col min="8449" max="8449" width="8.77734375" style="8" customWidth="1"/>
    <col min="8450" max="8450" width="10.88671875" style="8" customWidth="1"/>
    <col min="8451" max="8454" width="8.77734375" style="8" customWidth="1"/>
    <col min="8455" max="8455" width="1.77734375" style="8" customWidth="1"/>
    <col min="8456" max="8456" width="10.21875" style="8" customWidth="1"/>
    <col min="8457" max="8465" width="8.77734375" style="8" customWidth="1"/>
    <col min="8466" max="8703" width="8.88671875" style="8"/>
    <col min="8704" max="8704" width="0" style="8" hidden="1" customWidth="1"/>
    <col min="8705" max="8705" width="8.77734375" style="8" customWidth="1"/>
    <col min="8706" max="8706" width="10.88671875" style="8" customWidth="1"/>
    <col min="8707" max="8710" width="8.77734375" style="8" customWidth="1"/>
    <col min="8711" max="8711" width="1.77734375" style="8" customWidth="1"/>
    <col min="8712" max="8712" width="10.21875" style="8" customWidth="1"/>
    <col min="8713" max="8721" width="8.77734375" style="8" customWidth="1"/>
    <col min="8722" max="8959" width="8.88671875" style="8"/>
    <col min="8960" max="8960" width="0" style="8" hidden="1" customWidth="1"/>
    <col min="8961" max="8961" width="8.77734375" style="8" customWidth="1"/>
    <col min="8962" max="8962" width="10.88671875" style="8" customWidth="1"/>
    <col min="8963" max="8966" width="8.77734375" style="8" customWidth="1"/>
    <col min="8967" max="8967" width="1.77734375" style="8" customWidth="1"/>
    <col min="8968" max="8968" width="10.21875" style="8" customWidth="1"/>
    <col min="8969" max="8977" width="8.77734375" style="8" customWidth="1"/>
    <col min="8978" max="9215" width="8.88671875" style="8"/>
    <col min="9216" max="9216" width="0" style="8" hidden="1" customWidth="1"/>
    <col min="9217" max="9217" width="8.77734375" style="8" customWidth="1"/>
    <col min="9218" max="9218" width="10.88671875" style="8" customWidth="1"/>
    <col min="9219" max="9222" width="8.77734375" style="8" customWidth="1"/>
    <col min="9223" max="9223" width="1.77734375" style="8" customWidth="1"/>
    <col min="9224" max="9224" width="10.21875" style="8" customWidth="1"/>
    <col min="9225" max="9233" width="8.77734375" style="8" customWidth="1"/>
    <col min="9234" max="9471" width="8.88671875" style="8"/>
    <col min="9472" max="9472" width="0" style="8" hidden="1" customWidth="1"/>
    <col min="9473" max="9473" width="8.77734375" style="8" customWidth="1"/>
    <col min="9474" max="9474" width="10.88671875" style="8" customWidth="1"/>
    <col min="9475" max="9478" width="8.77734375" style="8" customWidth="1"/>
    <col min="9479" max="9479" width="1.77734375" style="8" customWidth="1"/>
    <col min="9480" max="9480" width="10.21875" style="8" customWidth="1"/>
    <col min="9481" max="9489" width="8.77734375" style="8" customWidth="1"/>
    <col min="9490" max="9727" width="8.88671875" style="8"/>
    <col min="9728" max="9728" width="0" style="8" hidden="1" customWidth="1"/>
    <col min="9729" max="9729" width="8.77734375" style="8" customWidth="1"/>
    <col min="9730" max="9730" width="10.88671875" style="8" customWidth="1"/>
    <col min="9731" max="9734" width="8.77734375" style="8" customWidth="1"/>
    <col min="9735" max="9735" width="1.77734375" style="8" customWidth="1"/>
    <col min="9736" max="9736" width="10.21875" style="8" customWidth="1"/>
    <col min="9737" max="9745" width="8.77734375" style="8" customWidth="1"/>
    <col min="9746" max="9983" width="8.88671875" style="8"/>
    <col min="9984" max="9984" width="0" style="8" hidden="1" customWidth="1"/>
    <col min="9985" max="9985" width="8.77734375" style="8" customWidth="1"/>
    <col min="9986" max="9986" width="10.88671875" style="8" customWidth="1"/>
    <col min="9987" max="9990" width="8.77734375" style="8" customWidth="1"/>
    <col min="9991" max="9991" width="1.77734375" style="8" customWidth="1"/>
    <col min="9992" max="9992" width="10.21875" style="8" customWidth="1"/>
    <col min="9993" max="10001" width="8.77734375" style="8" customWidth="1"/>
    <col min="10002" max="10239" width="8.88671875" style="8"/>
    <col min="10240" max="10240" width="0" style="8" hidden="1" customWidth="1"/>
    <col min="10241" max="10241" width="8.77734375" style="8" customWidth="1"/>
    <col min="10242" max="10242" width="10.88671875" style="8" customWidth="1"/>
    <col min="10243" max="10246" width="8.77734375" style="8" customWidth="1"/>
    <col min="10247" max="10247" width="1.77734375" style="8" customWidth="1"/>
    <col min="10248" max="10248" width="10.21875" style="8" customWidth="1"/>
    <col min="10249" max="10257" width="8.77734375" style="8" customWidth="1"/>
    <col min="10258" max="10495" width="8.88671875" style="8"/>
    <col min="10496" max="10496" width="0" style="8" hidden="1" customWidth="1"/>
    <col min="10497" max="10497" width="8.77734375" style="8" customWidth="1"/>
    <col min="10498" max="10498" width="10.88671875" style="8" customWidth="1"/>
    <col min="10499" max="10502" width="8.77734375" style="8" customWidth="1"/>
    <col min="10503" max="10503" width="1.77734375" style="8" customWidth="1"/>
    <col min="10504" max="10504" width="10.21875" style="8" customWidth="1"/>
    <col min="10505" max="10513" width="8.77734375" style="8" customWidth="1"/>
    <col min="10514" max="10751" width="8.88671875" style="8"/>
    <col min="10752" max="10752" width="0" style="8" hidden="1" customWidth="1"/>
    <col min="10753" max="10753" width="8.77734375" style="8" customWidth="1"/>
    <col min="10754" max="10754" width="10.88671875" style="8" customWidth="1"/>
    <col min="10755" max="10758" width="8.77734375" style="8" customWidth="1"/>
    <col min="10759" max="10759" width="1.77734375" style="8" customWidth="1"/>
    <col min="10760" max="10760" width="10.21875" style="8" customWidth="1"/>
    <col min="10761" max="10769" width="8.77734375" style="8" customWidth="1"/>
    <col min="10770" max="11007" width="8.88671875" style="8"/>
    <col min="11008" max="11008" width="0" style="8" hidden="1" customWidth="1"/>
    <col min="11009" max="11009" width="8.77734375" style="8" customWidth="1"/>
    <col min="11010" max="11010" width="10.88671875" style="8" customWidth="1"/>
    <col min="11011" max="11014" width="8.77734375" style="8" customWidth="1"/>
    <col min="11015" max="11015" width="1.77734375" style="8" customWidth="1"/>
    <col min="11016" max="11016" width="10.21875" style="8" customWidth="1"/>
    <col min="11017" max="11025" width="8.77734375" style="8" customWidth="1"/>
    <col min="11026" max="11263" width="8.88671875" style="8"/>
    <col min="11264" max="11264" width="0" style="8" hidden="1" customWidth="1"/>
    <col min="11265" max="11265" width="8.77734375" style="8" customWidth="1"/>
    <col min="11266" max="11266" width="10.88671875" style="8" customWidth="1"/>
    <col min="11267" max="11270" width="8.77734375" style="8" customWidth="1"/>
    <col min="11271" max="11271" width="1.77734375" style="8" customWidth="1"/>
    <col min="11272" max="11272" width="10.21875" style="8" customWidth="1"/>
    <col min="11273" max="11281" width="8.77734375" style="8" customWidth="1"/>
    <col min="11282" max="11519" width="8.88671875" style="8"/>
    <col min="11520" max="11520" width="0" style="8" hidden="1" customWidth="1"/>
    <col min="11521" max="11521" width="8.77734375" style="8" customWidth="1"/>
    <col min="11522" max="11522" width="10.88671875" style="8" customWidth="1"/>
    <col min="11523" max="11526" width="8.77734375" style="8" customWidth="1"/>
    <col min="11527" max="11527" width="1.77734375" style="8" customWidth="1"/>
    <col min="11528" max="11528" width="10.21875" style="8" customWidth="1"/>
    <col min="11529" max="11537" width="8.77734375" style="8" customWidth="1"/>
    <col min="11538" max="11775" width="8.88671875" style="8"/>
    <col min="11776" max="11776" width="0" style="8" hidden="1" customWidth="1"/>
    <col min="11777" max="11777" width="8.77734375" style="8" customWidth="1"/>
    <col min="11778" max="11778" width="10.88671875" style="8" customWidth="1"/>
    <col min="11779" max="11782" width="8.77734375" style="8" customWidth="1"/>
    <col min="11783" max="11783" width="1.77734375" style="8" customWidth="1"/>
    <col min="11784" max="11784" width="10.21875" style="8" customWidth="1"/>
    <col min="11785" max="11793" width="8.77734375" style="8" customWidth="1"/>
    <col min="11794" max="12031" width="8.88671875" style="8"/>
    <col min="12032" max="12032" width="0" style="8" hidden="1" customWidth="1"/>
    <col min="12033" max="12033" width="8.77734375" style="8" customWidth="1"/>
    <col min="12034" max="12034" width="10.88671875" style="8" customWidth="1"/>
    <col min="12035" max="12038" width="8.77734375" style="8" customWidth="1"/>
    <col min="12039" max="12039" width="1.77734375" style="8" customWidth="1"/>
    <col min="12040" max="12040" width="10.21875" style="8" customWidth="1"/>
    <col min="12041" max="12049" width="8.77734375" style="8" customWidth="1"/>
    <col min="12050" max="12287" width="8.88671875" style="8"/>
    <col min="12288" max="12288" width="0" style="8" hidden="1" customWidth="1"/>
    <col min="12289" max="12289" width="8.77734375" style="8" customWidth="1"/>
    <col min="12290" max="12290" width="10.88671875" style="8" customWidth="1"/>
    <col min="12291" max="12294" width="8.77734375" style="8" customWidth="1"/>
    <col min="12295" max="12295" width="1.77734375" style="8" customWidth="1"/>
    <col min="12296" max="12296" width="10.21875" style="8" customWidth="1"/>
    <col min="12297" max="12305" width="8.77734375" style="8" customWidth="1"/>
    <col min="12306" max="12543" width="8.88671875" style="8"/>
    <col min="12544" max="12544" width="0" style="8" hidden="1" customWidth="1"/>
    <col min="12545" max="12545" width="8.77734375" style="8" customWidth="1"/>
    <col min="12546" max="12546" width="10.88671875" style="8" customWidth="1"/>
    <col min="12547" max="12550" width="8.77734375" style="8" customWidth="1"/>
    <col min="12551" max="12551" width="1.77734375" style="8" customWidth="1"/>
    <col min="12552" max="12552" width="10.21875" style="8" customWidth="1"/>
    <col min="12553" max="12561" width="8.77734375" style="8" customWidth="1"/>
    <col min="12562" max="12799" width="8.88671875" style="8"/>
    <col min="12800" max="12800" width="0" style="8" hidden="1" customWidth="1"/>
    <col min="12801" max="12801" width="8.77734375" style="8" customWidth="1"/>
    <col min="12802" max="12802" width="10.88671875" style="8" customWidth="1"/>
    <col min="12803" max="12806" width="8.77734375" style="8" customWidth="1"/>
    <col min="12807" max="12807" width="1.77734375" style="8" customWidth="1"/>
    <col min="12808" max="12808" width="10.21875" style="8" customWidth="1"/>
    <col min="12809" max="12817" width="8.77734375" style="8" customWidth="1"/>
    <col min="12818" max="13055" width="8.88671875" style="8"/>
    <col min="13056" max="13056" width="0" style="8" hidden="1" customWidth="1"/>
    <col min="13057" max="13057" width="8.77734375" style="8" customWidth="1"/>
    <col min="13058" max="13058" width="10.88671875" style="8" customWidth="1"/>
    <col min="13059" max="13062" width="8.77734375" style="8" customWidth="1"/>
    <col min="13063" max="13063" width="1.77734375" style="8" customWidth="1"/>
    <col min="13064" max="13064" width="10.21875" style="8" customWidth="1"/>
    <col min="13065" max="13073" width="8.77734375" style="8" customWidth="1"/>
    <col min="13074" max="13311" width="8.88671875" style="8"/>
    <col min="13312" max="13312" width="0" style="8" hidden="1" customWidth="1"/>
    <col min="13313" max="13313" width="8.77734375" style="8" customWidth="1"/>
    <col min="13314" max="13314" width="10.88671875" style="8" customWidth="1"/>
    <col min="13315" max="13318" width="8.77734375" style="8" customWidth="1"/>
    <col min="13319" max="13319" width="1.77734375" style="8" customWidth="1"/>
    <col min="13320" max="13320" width="10.21875" style="8" customWidth="1"/>
    <col min="13321" max="13329" width="8.77734375" style="8" customWidth="1"/>
    <col min="13330" max="13567" width="8.88671875" style="8"/>
    <col min="13568" max="13568" width="0" style="8" hidden="1" customWidth="1"/>
    <col min="13569" max="13569" width="8.77734375" style="8" customWidth="1"/>
    <col min="13570" max="13570" width="10.88671875" style="8" customWidth="1"/>
    <col min="13571" max="13574" width="8.77734375" style="8" customWidth="1"/>
    <col min="13575" max="13575" width="1.77734375" style="8" customWidth="1"/>
    <col min="13576" max="13576" width="10.21875" style="8" customWidth="1"/>
    <col min="13577" max="13585" width="8.77734375" style="8" customWidth="1"/>
    <col min="13586" max="13823" width="8.88671875" style="8"/>
    <col min="13824" max="13824" width="0" style="8" hidden="1" customWidth="1"/>
    <col min="13825" max="13825" width="8.77734375" style="8" customWidth="1"/>
    <col min="13826" max="13826" width="10.88671875" style="8" customWidth="1"/>
    <col min="13827" max="13830" width="8.77734375" style="8" customWidth="1"/>
    <col min="13831" max="13831" width="1.77734375" style="8" customWidth="1"/>
    <col min="13832" max="13832" width="10.21875" style="8" customWidth="1"/>
    <col min="13833" max="13841" width="8.77734375" style="8" customWidth="1"/>
    <col min="13842" max="14079" width="8.88671875" style="8"/>
    <col min="14080" max="14080" width="0" style="8" hidden="1" customWidth="1"/>
    <col min="14081" max="14081" width="8.77734375" style="8" customWidth="1"/>
    <col min="14082" max="14082" width="10.88671875" style="8" customWidth="1"/>
    <col min="14083" max="14086" width="8.77734375" style="8" customWidth="1"/>
    <col min="14087" max="14087" width="1.77734375" style="8" customWidth="1"/>
    <col min="14088" max="14088" width="10.21875" style="8" customWidth="1"/>
    <col min="14089" max="14097" width="8.77734375" style="8" customWidth="1"/>
    <col min="14098" max="14335" width="8.88671875" style="8"/>
    <col min="14336" max="14336" width="0" style="8" hidden="1" customWidth="1"/>
    <col min="14337" max="14337" width="8.77734375" style="8" customWidth="1"/>
    <col min="14338" max="14338" width="10.88671875" style="8" customWidth="1"/>
    <col min="14339" max="14342" width="8.77734375" style="8" customWidth="1"/>
    <col min="14343" max="14343" width="1.77734375" style="8" customWidth="1"/>
    <col min="14344" max="14344" width="10.21875" style="8" customWidth="1"/>
    <col min="14345" max="14353" width="8.77734375" style="8" customWidth="1"/>
    <col min="14354" max="14591" width="8.88671875" style="8"/>
    <col min="14592" max="14592" width="0" style="8" hidden="1" customWidth="1"/>
    <col min="14593" max="14593" width="8.77734375" style="8" customWidth="1"/>
    <col min="14594" max="14594" width="10.88671875" style="8" customWidth="1"/>
    <col min="14595" max="14598" width="8.77734375" style="8" customWidth="1"/>
    <col min="14599" max="14599" width="1.77734375" style="8" customWidth="1"/>
    <col min="14600" max="14600" width="10.21875" style="8" customWidth="1"/>
    <col min="14601" max="14609" width="8.77734375" style="8" customWidth="1"/>
    <col min="14610" max="14847" width="8.88671875" style="8"/>
    <col min="14848" max="14848" width="0" style="8" hidden="1" customWidth="1"/>
    <col min="14849" max="14849" width="8.77734375" style="8" customWidth="1"/>
    <col min="14850" max="14850" width="10.88671875" style="8" customWidth="1"/>
    <col min="14851" max="14854" width="8.77734375" style="8" customWidth="1"/>
    <col min="14855" max="14855" width="1.77734375" style="8" customWidth="1"/>
    <col min="14856" max="14856" width="10.21875" style="8" customWidth="1"/>
    <col min="14857" max="14865" width="8.77734375" style="8" customWidth="1"/>
    <col min="14866" max="15103" width="8.88671875" style="8"/>
    <col min="15104" max="15104" width="0" style="8" hidden="1" customWidth="1"/>
    <col min="15105" max="15105" width="8.77734375" style="8" customWidth="1"/>
    <col min="15106" max="15106" width="10.88671875" style="8" customWidth="1"/>
    <col min="15107" max="15110" width="8.77734375" style="8" customWidth="1"/>
    <col min="15111" max="15111" width="1.77734375" style="8" customWidth="1"/>
    <col min="15112" max="15112" width="10.21875" style="8" customWidth="1"/>
    <col min="15113" max="15121" width="8.77734375" style="8" customWidth="1"/>
    <col min="15122" max="15359" width="8.88671875" style="8"/>
    <col min="15360" max="15360" width="0" style="8" hidden="1" customWidth="1"/>
    <col min="15361" max="15361" width="8.77734375" style="8" customWidth="1"/>
    <col min="15362" max="15362" width="10.88671875" style="8" customWidth="1"/>
    <col min="15363" max="15366" width="8.77734375" style="8" customWidth="1"/>
    <col min="15367" max="15367" width="1.77734375" style="8" customWidth="1"/>
    <col min="15368" max="15368" width="10.21875" style="8" customWidth="1"/>
    <col min="15369" max="15377" width="8.77734375" style="8" customWidth="1"/>
    <col min="15378" max="15615" width="8.88671875" style="8"/>
    <col min="15616" max="15616" width="0" style="8" hidden="1" customWidth="1"/>
    <col min="15617" max="15617" width="8.77734375" style="8" customWidth="1"/>
    <col min="15618" max="15618" width="10.88671875" style="8" customWidth="1"/>
    <col min="15619" max="15622" width="8.77734375" style="8" customWidth="1"/>
    <col min="15623" max="15623" width="1.77734375" style="8" customWidth="1"/>
    <col min="15624" max="15624" width="10.21875" style="8" customWidth="1"/>
    <col min="15625" max="15633" width="8.77734375" style="8" customWidth="1"/>
    <col min="15634" max="15871" width="8.88671875" style="8"/>
    <col min="15872" max="15872" width="0" style="8" hidden="1" customWidth="1"/>
    <col min="15873" max="15873" width="8.77734375" style="8" customWidth="1"/>
    <col min="15874" max="15874" width="10.88671875" style="8" customWidth="1"/>
    <col min="15875" max="15878" width="8.77734375" style="8" customWidth="1"/>
    <col min="15879" max="15879" width="1.77734375" style="8" customWidth="1"/>
    <col min="15880" max="15880" width="10.21875" style="8" customWidth="1"/>
    <col min="15881" max="15889" width="8.77734375" style="8" customWidth="1"/>
    <col min="15890" max="16127" width="8.88671875" style="8"/>
    <col min="16128" max="16128" width="0" style="8" hidden="1" customWidth="1"/>
    <col min="16129" max="16129" width="8.77734375" style="8" customWidth="1"/>
    <col min="16130" max="16130" width="10.88671875" style="8" customWidth="1"/>
    <col min="16131" max="16134" width="8.77734375" style="8" customWidth="1"/>
    <col min="16135" max="16135" width="1.77734375" style="8" customWidth="1"/>
    <col min="16136" max="16136" width="10.21875" style="8" customWidth="1"/>
    <col min="16137" max="16145" width="8.77734375" style="8" customWidth="1"/>
    <col min="16146" max="16384" width="8.88671875" style="8"/>
  </cols>
  <sheetData>
    <row r="1" spans="1:19" ht="20.100000000000001" customHeight="1">
      <c r="B1" s="9"/>
    </row>
    <row r="2" spans="1:19" ht="53.25" customHeight="1">
      <c r="A2" s="17" t="str">
        <f>"Tabl 1: Amcanestyniad Cyfanswm Poblogaeth fesul Amrywiolyn, 
"&amp;VLOOKUP(Tables!$B$3,Lookups!A:E,5)</f>
        <v>Tabl 1: Amcanestyniad Cyfanswm Poblogaeth fesul Amrywiolyn, 
Ynys Môn</v>
      </c>
      <c r="B2" s="47"/>
      <c r="C2" s="48"/>
      <c r="D2" s="48"/>
      <c r="E2" s="48"/>
      <c r="F2" s="48"/>
      <c r="G2" s="19"/>
      <c r="H2" s="17" t="str">
        <f>"Tabl 2: Amcanestyniad Cydrannau Newid, Prif Amcanestyniad, "&amp;VLOOKUP(Tables!$B$3,Lookups!A:E,5)</f>
        <v>Tabl 2: Amcanestyniad Cydrannau Newid, Prif Amcanestyniad, Ynys Môn</v>
      </c>
      <c r="I2" s="19"/>
      <c r="J2" s="19"/>
      <c r="K2" s="19"/>
      <c r="L2" s="19"/>
      <c r="M2" s="19"/>
      <c r="N2" s="19"/>
      <c r="O2" s="19"/>
      <c r="P2" s="19"/>
      <c r="Q2" s="19"/>
    </row>
    <row r="3" spans="1:19" ht="54.95" customHeight="1">
      <c r="A3" s="20" t="s">
        <v>100</v>
      </c>
      <c r="B3" s="21" t="s">
        <v>117</v>
      </c>
      <c r="C3" s="21" t="s">
        <v>118</v>
      </c>
      <c r="D3" s="21" t="s">
        <v>119</v>
      </c>
      <c r="E3" s="21" t="s">
        <v>120</v>
      </c>
      <c r="F3" s="21" t="s">
        <v>121</v>
      </c>
      <c r="G3" s="22"/>
      <c r="H3" s="49" t="s">
        <v>224</v>
      </c>
      <c r="I3" s="50" t="s">
        <v>235</v>
      </c>
      <c r="J3" s="50" t="s">
        <v>63</v>
      </c>
      <c r="K3" s="50" t="s">
        <v>64</v>
      </c>
      <c r="L3" s="50" t="s">
        <v>65</v>
      </c>
      <c r="M3" s="50" t="s">
        <v>225</v>
      </c>
      <c r="N3" s="50" t="s">
        <v>226</v>
      </c>
      <c r="O3" s="50" t="s">
        <v>66</v>
      </c>
      <c r="P3" s="50" t="s">
        <v>236</v>
      </c>
      <c r="Q3" s="50" t="s">
        <v>234</v>
      </c>
      <c r="R3" s="16"/>
    </row>
    <row r="4" spans="1:19" ht="14.1" customHeight="1">
      <c r="A4" s="23">
        <f>Tables!C6</f>
        <v>2014</v>
      </c>
      <c r="B4" s="24">
        <f>Tables!D6</f>
        <v>70169</v>
      </c>
      <c r="C4" s="24">
        <f>Tables!E6</f>
        <v>70169</v>
      </c>
      <c r="D4" s="24">
        <f>Tables!F6</f>
        <v>70169</v>
      </c>
      <c r="E4" s="24">
        <f>Tables!G6</f>
        <v>70169</v>
      </c>
      <c r="F4" s="24">
        <f>Tables!H6</f>
        <v>70169</v>
      </c>
      <c r="G4" s="19"/>
      <c r="H4" s="23" t="str">
        <f>Tables!J6</f>
        <v>2014-15</v>
      </c>
      <c r="I4" s="24">
        <f>Tables!K6</f>
        <v>70169</v>
      </c>
      <c r="J4" s="24">
        <f ca="1">Tables!L6</f>
        <v>757.65476061483844</v>
      </c>
      <c r="K4" s="24">
        <f>Tables!M6</f>
        <v>795.65935873529281</v>
      </c>
      <c r="L4" s="24">
        <f ca="1">Tables!N6</f>
        <v>-38.004598120454375</v>
      </c>
      <c r="M4" s="24">
        <f>Tables!O6</f>
        <v>12.274559999998473</v>
      </c>
      <c r="N4" s="24">
        <f>Tables!P6</f>
        <v>22.200000000000102</v>
      </c>
      <c r="O4" s="24">
        <f>Tables!Q6</f>
        <v>34.474559999998576</v>
      </c>
      <c r="P4" s="24">
        <f ca="1">Tables!R6</f>
        <v>-3.5300381204557993</v>
      </c>
      <c r="Q4" s="24">
        <f>Tables!S6</f>
        <v>70165.469961879528</v>
      </c>
      <c r="R4" s="15"/>
      <c r="S4" s="15"/>
    </row>
    <row r="5" spans="1:19" ht="14.1" customHeight="1">
      <c r="A5" s="23">
        <f>Tables!C7</f>
        <v>2015</v>
      </c>
      <c r="B5" s="24">
        <f>Tables!D7</f>
        <v>70165.469961879528</v>
      </c>
      <c r="C5" s="24">
        <f>Tables!E7</f>
        <v>70165.469961879528</v>
      </c>
      <c r="D5" s="24">
        <f>Tables!F7</f>
        <v>70165.469961879528</v>
      </c>
      <c r="E5" s="24">
        <f>Tables!G7</f>
        <v>70248.153750097947</v>
      </c>
      <c r="F5" s="24">
        <f>Tables!H7</f>
        <v>70131.080355265163</v>
      </c>
      <c r="G5" s="19"/>
      <c r="H5" s="23" t="str">
        <f>Tables!J7</f>
        <v>2015-16</v>
      </c>
      <c r="I5" s="24">
        <f>Tables!K7</f>
        <v>70165.469961879528</v>
      </c>
      <c r="J5" s="24">
        <f ca="1">Tables!L7</f>
        <v>753.68624549870901</v>
      </c>
      <c r="K5" s="24">
        <f>Tables!M7</f>
        <v>783.59073829098656</v>
      </c>
      <c r="L5" s="24">
        <f ca="1">Tables!N7</f>
        <v>-29.904492792277551</v>
      </c>
      <c r="M5" s="24">
        <f>Tables!O7</f>
        <v>12.274559999999383</v>
      </c>
      <c r="N5" s="24">
        <f>Tables!P7</f>
        <v>22.200000000000045</v>
      </c>
      <c r="O5" s="24">
        <f>Tables!Q7</f>
        <v>34.474559999999428</v>
      </c>
      <c r="P5" s="24">
        <f ca="1">Tables!R7</f>
        <v>4.5700672077218769</v>
      </c>
      <c r="Q5" s="24">
        <f>Tables!S7</f>
        <v>70170.040029087293</v>
      </c>
      <c r="R5" s="15"/>
      <c r="S5" s="15"/>
    </row>
    <row r="6" spans="1:19" ht="14.1" customHeight="1">
      <c r="A6" s="23">
        <f>Tables!C8</f>
        <v>2016</v>
      </c>
      <c r="B6" s="24">
        <f>Tables!D8</f>
        <v>70170.040029087293</v>
      </c>
      <c r="C6" s="24">
        <f>Tables!E8</f>
        <v>70128.993792517984</v>
      </c>
      <c r="D6" s="24">
        <f>Tables!F8</f>
        <v>70194.998411938766</v>
      </c>
      <c r="E6" s="24">
        <f>Tables!G8</f>
        <v>70336.934999282923</v>
      </c>
      <c r="F6" s="24">
        <f>Tables!H8</f>
        <v>70102.760817997463</v>
      </c>
      <c r="G6" s="19"/>
      <c r="H6" s="23" t="str">
        <f>Tables!J8</f>
        <v>2016-17</v>
      </c>
      <c r="I6" s="24">
        <f>Tables!K8</f>
        <v>70170.040029087293</v>
      </c>
      <c r="J6" s="24">
        <f ca="1">Tables!L8</f>
        <v>751.14097285352966</v>
      </c>
      <c r="K6" s="24">
        <f>Tables!M8</f>
        <v>779.61189182535873</v>
      </c>
      <c r="L6" s="24">
        <f ca="1">Tables!N8</f>
        <v>-28.470918971829065</v>
      </c>
      <c r="M6" s="24">
        <f>Tables!O8</f>
        <v>12.274559999999838</v>
      </c>
      <c r="N6" s="24">
        <f>Tables!P8</f>
        <v>22.20000000000006</v>
      </c>
      <c r="O6" s="24">
        <f>Tables!Q8</f>
        <v>34.474559999999897</v>
      </c>
      <c r="P6" s="24">
        <f ca="1">Tables!R8</f>
        <v>6.0036410281708328</v>
      </c>
      <c r="Q6" s="24">
        <f>Tables!S8</f>
        <v>70176.043670115454</v>
      </c>
      <c r="R6" s="15"/>
      <c r="S6" s="15"/>
    </row>
    <row r="7" spans="1:19" ht="14.1" customHeight="1">
      <c r="A7" s="23">
        <f>Tables!C9</f>
        <v>2017</v>
      </c>
      <c r="B7" s="24">
        <f>Tables!D9</f>
        <v>70176.043670115454</v>
      </c>
      <c r="C7" s="24">
        <f>Tables!E9</f>
        <v>70082.825054617759</v>
      </c>
      <c r="D7" s="24">
        <f>Tables!F9</f>
        <v>70229.015633740346</v>
      </c>
      <c r="E7" s="24">
        <f>Tables!G9</f>
        <v>70428.643481146864</v>
      </c>
      <c r="F7" s="24">
        <f>Tables!H9</f>
        <v>70079.915360824947</v>
      </c>
      <c r="G7" s="19"/>
      <c r="H7" s="23" t="str">
        <f>Tables!J9</f>
        <v>2017-18</v>
      </c>
      <c r="I7" s="24">
        <f>Tables!K9</f>
        <v>70176.043670115454</v>
      </c>
      <c r="J7" s="24">
        <f ca="1">Tables!L9</f>
        <v>748.25723300088589</v>
      </c>
      <c r="K7" s="24">
        <f>Tables!M9</f>
        <v>783.7951639643926</v>
      </c>
      <c r="L7" s="24">
        <f ca="1">Tables!N9</f>
        <v>-35.53793096350671</v>
      </c>
      <c r="M7" s="24">
        <f>Tables!O9</f>
        <v>12.274559999998928</v>
      </c>
      <c r="N7" s="24">
        <f>Tables!P9</f>
        <v>22.200000000000088</v>
      </c>
      <c r="O7" s="24">
        <f>Tables!Q9</f>
        <v>34.474559999999016</v>
      </c>
      <c r="P7" s="24">
        <f ca="1">Tables!R9</f>
        <v>-1.063370963507694</v>
      </c>
      <c r="Q7" s="24">
        <f>Tables!S9</f>
        <v>70174.980299151939</v>
      </c>
      <c r="R7" s="15"/>
      <c r="S7" s="15"/>
    </row>
    <row r="8" spans="1:19" ht="14.1" customHeight="1">
      <c r="A8" s="23">
        <f>Tables!C10</f>
        <v>2018</v>
      </c>
      <c r="B8" s="24">
        <f>Tables!D10</f>
        <v>70174.980299151939</v>
      </c>
      <c r="C8" s="24">
        <f>Tables!E10</f>
        <v>70019.59132808361</v>
      </c>
      <c r="D8" s="24">
        <f>Tables!F10</f>
        <v>70261.090577972675</v>
      </c>
      <c r="E8" s="24">
        <f>Tables!G10</f>
        <v>70514.610687619308</v>
      </c>
      <c r="F8" s="24">
        <f>Tables!H10</f>
        <v>70053.724587761215</v>
      </c>
      <c r="G8" s="19"/>
      <c r="H8" s="23" t="str">
        <f>Tables!J10</f>
        <v>2018-19</v>
      </c>
      <c r="I8" s="24">
        <f>Tables!K10</f>
        <v>70174.980299151939</v>
      </c>
      <c r="J8" s="24">
        <f ca="1">Tables!L10</f>
        <v>746.43700572822274</v>
      </c>
      <c r="K8" s="24">
        <f>Tables!M10</f>
        <v>782.06819143648988</v>
      </c>
      <c r="L8" s="24">
        <f ca="1">Tables!N10</f>
        <v>-35.631185708267139</v>
      </c>
      <c r="M8" s="24">
        <f>Tables!O10</f>
        <v>12.274559999998473</v>
      </c>
      <c r="N8" s="24">
        <f>Tables!P10</f>
        <v>22.200000000000074</v>
      </c>
      <c r="O8" s="24">
        <f>Tables!Q10</f>
        <v>34.474559999998547</v>
      </c>
      <c r="P8" s="24">
        <f ca="1">Tables!R10</f>
        <v>-1.1566257082685922</v>
      </c>
      <c r="Q8" s="24">
        <f>Tables!S10</f>
        <v>70173.823673443694</v>
      </c>
      <c r="R8" s="15"/>
      <c r="S8" s="15"/>
    </row>
    <row r="9" spans="1:19" ht="14.1" customHeight="1">
      <c r="A9" s="23">
        <f>Tables!C11</f>
        <v>2019</v>
      </c>
      <c r="B9" s="24">
        <f>Tables!D11</f>
        <v>70173.823673443694</v>
      </c>
      <c r="C9" s="24">
        <f>Tables!E11</f>
        <v>69946.130992900711</v>
      </c>
      <c r="D9" s="24">
        <f>Tables!F11</f>
        <v>70297.557011799407</v>
      </c>
      <c r="E9" s="24">
        <f>Tables!G11</f>
        <v>70601.836119769068</v>
      </c>
      <c r="F9" s="24">
        <f>Tables!H11</f>
        <v>70031.40768852683</v>
      </c>
      <c r="G9" s="19"/>
      <c r="H9" s="23" t="str">
        <f>Tables!J11</f>
        <v>2019-20</v>
      </c>
      <c r="I9" s="24">
        <f>Tables!K11</f>
        <v>70173.823673443694</v>
      </c>
      <c r="J9" s="24">
        <f ca="1">Tables!L11</f>
        <v>744.82510243749311</v>
      </c>
      <c r="K9" s="24">
        <f>Tables!M11</f>
        <v>783.95416473335217</v>
      </c>
      <c r="L9" s="24">
        <f ca="1">Tables!N11</f>
        <v>-39.129062295859057</v>
      </c>
      <c r="M9" s="24">
        <f>Tables!O11</f>
        <v>12.274560000000747</v>
      </c>
      <c r="N9" s="24">
        <f>Tables!P11</f>
        <v>22.200000000000003</v>
      </c>
      <c r="O9" s="24">
        <f>Tables!Q11</f>
        <v>34.47456000000075</v>
      </c>
      <c r="P9" s="24">
        <f ca="1">Tables!R11</f>
        <v>-4.6545022958583075</v>
      </c>
      <c r="Q9" s="24">
        <f>Tables!S11</f>
        <v>70169.16917114782</v>
      </c>
      <c r="R9" s="15"/>
      <c r="S9" s="15"/>
    </row>
    <row r="10" spans="1:19" ht="14.1" customHeight="1">
      <c r="A10" s="23">
        <f>Tables!C12</f>
        <v>2020</v>
      </c>
      <c r="B10" s="24">
        <f>Tables!D12</f>
        <v>70169.16917114782</v>
      </c>
      <c r="C10" s="24">
        <f>Tables!E12</f>
        <v>69858.366805362777</v>
      </c>
      <c r="D10" s="24">
        <f>Tables!F12</f>
        <v>70335.125163512042</v>
      </c>
      <c r="E10" s="24">
        <f>Tables!G12</f>
        <v>70687.045381306642</v>
      </c>
      <c r="F10" s="24">
        <f>Tables!H12</f>
        <v>70010.761111467931</v>
      </c>
      <c r="G10" s="19"/>
      <c r="H10" s="23" t="str">
        <f>Tables!J12</f>
        <v>2020-21</v>
      </c>
      <c r="I10" s="24">
        <f>Tables!K12</f>
        <v>70169.16917114782</v>
      </c>
      <c r="J10" s="24">
        <f ca="1">Tables!L12</f>
        <v>741.7878123377676</v>
      </c>
      <c r="K10" s="24">
        <f>Tables!M12</f>
        <v>783.85133348921079</v>
      </c>
      <c r="L10" s="24">
        <f ca="1">Tables!N12</f>
        <v>-42.063521151443183</v>
      </c>
      <c r="M10" s="24">
        <f>Tables!O12</f>
        <v>12.2745599999962</v>
      </c>
      <c r="N10" s="24">
        <f>Tables!P12</f>
        <v>22.200000000000102</v>
      </c>
      <c r="O10" s="24">
        <f>Tables!Q12</f>
        <v>34.474559999996302</v>
      </c>
      <c r="P10" s="24">
        <f ca="1">Tables!R12</f>
        <v>-7.5889611514468811</v>
      </c>
      <c r="Q10" s="24">
        <f>Tables!S12</f>
        <v>70161.580209996362</v>
      </c>
      <c r="R10" s="15"/>
      <c r="S10" s="15"/>
    </row>
    <row r="11" spans="1:19" ht="14.1" customHeight="1">
      <c r="A11" s="23">
        <f>Tables!C13</f>
        <v>2021</v>
      </c>
      <c r="B11" s="24">
        <f>Tables!D13</f>
        <v>70161.580209996362</v>
      </c>
      <c r="C11" s="24">
        <f>Tables!E13</f>
        <v>69756.884498116036</v>
      </c>
      <c r="D11" s="24">
        <f>Tables!F13</f>
        <v>70375.657919494886</v>
      </c>
      <c r="E11" s="24">
        <f>Tables!G13</f>
        <v>70770.866075624159</v>
      </c>
      <c r="F11" s="24">
        <f>Tables!H13</f>
        <v>69994.190923582326</v>
      </c>
      <c r="G11" s="19"/>
      <c r="H11" s="23" t="str">
        <f>Tables!J13</f>
        <v>2021-22</v>
      </c>
      <c r="I11" s="24">
        <f>Tables!K13</f>
        <v>70161.580209996362</v>
      </c>
      <c r="J11" s="24">
        <f ca="1">Tables!L13</f>
        <v>738.73237294268711</v>
      </c>
      <c r="K11" s="24">
        <f>Tables!M13</f>
        <v>785.58500543169941</v>
      </c>
      <c r="L11" s="24">
        <f ca="1">Tables!N13</f>
        <v>-46.852632489012308</v>
      </c>
      <c r="M11" s="24">
        <f>Tables!O13</f>
        <v>12.274560000000747</v>
      </c>
      <c r="N11" s="24">
        <f>Tables!P13</f>
        <v>22.200000000000088</v>
      </c>
      <c r="O11" s="24">
        <f>Tables!Q13</f>
        <v>34.474560000000835</v>
      </c>
      <c r="P11" s="24">
        <f ca="1">Tables!R13</f>
        <v>-12.378072489011473</v>
      </c>
      <c r="Q11" s="24">
        <f>Tables!S13</f>
        <v>70149.202137507353</v>
      </c>
      <c r="R11" s="15"/>
      <c r="S11" s="15"/>
    </row>
    <row r="12" spans="1:19" ht="14.1" customHeight="1">
      <c r="A12" s="23">
        <f>Tables!C14</f>
        <v>2022</v>
      </c>
      <c r="B12" s="24">
        <f>Tables!D14</f>
        <v>70149.202137507353</v>
      </c>
      <c r="C12" s="24">
        <f>Tables!E14</f>
        <v>69639.953199989381</v>
      </c>
      <c r="D12" s="24">
        <f>Tables!F14</f>
        <v>70416.148453163434</v>
      </c>
      <c r="E12" s="24">
        <f>Tables!G14</f>
        <v>70851.42289996428</v>
      </c>
      <c r="F12" s="24">
        <f>Tables!H14</f>
        <v>69979.668103886041</v>
      </c>
      <c r="G12" s="19"/>
      <c r="H12" s="23" t="str">
        <f>Tables!J14</f>
        <v>2022-23</v>
      </c>
      <c r="I12" s="24">
        <f>Tables!K14</f>
        <v>70149.202137507353</v>
      </c>
      <c r="J12" s="24">
        <f ca="1">Tables!L14</f>
        <v>732.45563167484977</v>
      </c>
      <c r="K12" s="24">
        <f>Tables!M14</f>
        <v>787.59803107819221</v>
      </c>
      <c r="L12" s="24">
        <f ca="1">Tables!N14</f>
        <v>-55.142399403342438</v>
      </c>
      <c r="M12" s="24">
        <f>Tables!O14</f>
        <v>12.274560000000747</v>
      </c>
      <c r="N12" s="24">
        <f>Tables!P14</f>
        <v>22.20000000000006</v>
      </c>
      <c r="O12" s="24">
        <f>Tables!Q14</f>
        <v>34.474560000000807</v>
      </c>
      <c r="P12" s="24">
        <f ca="1">Tables!R14</f>
        <v>-20.667839403341631</v>
      </c>
      <c r="Q12" s="24">
        <f>Tables!S14</f>
        <v>70128.534298104016</v>
      </c>
      <c r="R12" s="15"/>
      <c r="S12" s="15"/>
    </row>
    <row r="13" spans="1:19" ht="14.1" customHeight="1">
      <c r="A13" s="23">
        <f>Tables!C15</f>
        <v>2023</v>
      </c>
      <c r="B13" s="24">
        <f>Tables!D15</f>
        <v>70128.534298104016</v>
      </c>
      <c r="C13" s="24">
        <f>Tables!E15</f>
        <v>69507.106805453121</v>
      </c>
      <c r="D13" s="24">
        <f>Tables!F15</f>
        <v>70454.669028385979</v>
      </c>
      <c r="E13" s="24">
        <f>Tables!G15</f>
        <v>70925.112475624774</v>
      </c>
      <c r="F13" s="24">
        <f>Tables!H15</f>
        <v>69963.487053767196</v>
      </c>
      <c r="G13" s="19"/>
      <c r="H13" s="23" t="str">
        <f>Tables!J15</f>
        <v>2023-24</v>
      </c>
      <c r="I13" s="24">
        <f>Tables!K15</f>
        <v>70128.534298104016</v>
      </c>
      <c r="J13" s="24">
        <f ca="1">Tables!L15</f>
        <v>724.05271810637964</v>
      </c>
      <c r="K13" s="24">
        <f>Tables!M15</f>
        <v>793.27774258647696</v>
      </c>
      <c r="L13" s="24">
        <f ca="1">Tables!N15</f>
        <v>-69.225024480097318</v>
      </c>
      <c r="M13" s="24">
        <f>Tables!O15</f>
        <v>12.274560000000292</v>
      </c>
      <c r="N13" s="24">
        <f>Tables!P15</f>
        <v>22.200000000000074</v>
      </c>
      <c r="O13" s="24">
        <f>Tables!Q15</f>
        <v>34.474560000000366</v>
      </c>
      <c r="P13" s="24">
        <f ca="1">Tables!R15</f>
        <v>-34.750464480096952</v>
      </c>
      <c r="Q13" s="24">
        <f>Tables!S15</f>
        <v>70093.783833623922</v>
      </c>
      <c r="R13" s="15"/>
      <c r="S13" s="15"/>
    </row>
    <row r="14" spans="1:19" ht="14.1" customHeight="1">
      <c r="A14" s="23">
        <f>Tables!C16</f>
        <v>2024</v>
      </c>
      <c r="B14" s="24">
        <f>Tables!D16</f>
        <v>70093.783833623922</v>
      </c>
      <c r="C14" s="24">
        <f>Tables!E16</f>
        <v>69355.07880586604</v>
      </c>
      <c r="D14" s="24">
        <f>Tables!F16</f>
        <v>70488.919137168356</v>
      </c>
      <c r="E14" s="24">
        <f>Tables!G16</f>
        <v>70985.886832012155</v>
      </c>
      <c r="F14" s="24">
        <f>Tables!H16</f>
        <v>69940.883546371566</v>
      </c>
      <c r="G14" s="19"/>
      <c r="H14" s="23" t="str">
        <f>Tables!J16</f>
        <v>2024-25</v>
      </c>
      <c r="I14" s="24">
        <f>Tables!K16</f>
        <v>70093.783833623922</v>
      </c>
      <c r="J14" s="24">
        <f ca="1">Tables!L16</f>
        <v>715.57627857204443</v>
      </c>
      <c r="K14" s="24">
        <f>Tables!M16</f>
        <v>798.42318561028571</v>
      </c>
      <c r="L14" s="24">
        <f ca="1">Tables!N16</f>
        <v>-82.846907038241284</v>
      </c>
      <c r="M14" s="24">
        <f>Tables!O16</f>
        <v>12.274559999999838</v>
      </c>
      <c r="N14" s="24">
        <f>Tables!P16</f>
        <v>22.200000000000117</v>
      </c>
      <c r="O14" s="24">
        <f>Tables!Q16</f>
        <v>34.474559999999954</v>
      </c>
      <c r="P14" s="24">
        <f ca="1">Tables!R16</f>
        <v>-48.37234703824133</v>
      </c>
      <c r="Q14" s="24">
        <f>Tables!S16</f>
        <v>70045.411486585755</v>
      </c>
      <c r="R14" s="15"/>
      <c r="S14" s="15"/>
    </row>
    <row r="15" spans="1:19" ht="14.1" customHeight="1">
      <c r="A15" s="23">
        <f>Tables!C17</f>
        <v>2025</v>
      </c>
      <c r="B15" s="24">
        <f>Tables!D17</f>
        <v>70045.411486585755</v>
      </c>
      <c r="C15" s="24">
        <f>Tables!E17</f>
        <v>69186.078530528073</v>
      </c>
      <c r="D15" s="24">
        <f>Tables!F17</f>
        <v>70521.341065700602</v>
      </c>
      <c r="E15" s="24">
        <f>Tables!G17</f>
        <v>71034.083956761518</v>
      </c>
      <c r="F15" s="24">
        <f>Tables!H17</f>
        <v>69914.714973666109</v>
      </c>
      <c r="G15" s="19"/>
      <c r="H15" s="23" t="str">
        <f>Tables!J17</f>
        <v>2025-26</v>
      </c>
      <c r="I15" s="24">
        <f>Tables!K17</f>
        <v>70045.411486585755</v>
      </c>
      <c r="J15" s="24">
        <f ca="1">Tables!L17</f>
        <v>706.40515222484532</v>
      </c>
      <c r="K15" s="24">
        <f>Tables!M17</f>
        <v>802.61644113168836</v>
      </c>
      <c r="L15" s="24">
        <f ca="1">Tables!N17</f>
        <v>-96.211288906843038</v>
      </c>
      <c r="M15" s="24">
        <f>Tables!O17</f>
        <v>12.274560000001202</v>
      </c>
      <c r="N15" s="24">
        <f>Tables!P17</f>
        <v>22.200000000000074</v>
      </c>
      <c r="O15" s="24">
        <f>Tables!Q17</f>
        <v>34.474560000001276</v>
      </c>
      <c r="P15" s="24">
        <f ca="1">Tables!R17</f>
        <v>-61.736728906841762</v>
      </c>
      <c r="Q15" s="24">
        <f>Tables!S17</f>
        <v>69983.674757678804</v>
      </c>
      <c r="R15" s="15"/>
      <c r="S15" s="15"/>
    </row>
    <row r="16" spans="1:19" ht="14.1" customHeight="1">
      <c r="A16" s="23">
        <f>Tables!C18</f>
        <v>2026</v>
      </c>
      <c r="B16" s="24">
        <f>Tables!D18</f>
        <v>69983.674757678804</v>
      </c>
      <c r="C16" s="24">
        <f>Tables!E18</f>
        <v>69002.037637097674</v>
      </c>
      <c r="D16" s="24">
        <f>Tables!F18</f>
        <v>70550.025099396997</v>
      </c>
      <c r="E16" s="24">
        <f>Tables!G18</f>
        <v>71069.705149391593</v>
      </c>
      <c r="F16" s="24">
        <f>Tables!H18</f>
        <v>69885.91885915694</v>
      </c>
      <c r="G16" s="19"/>
      <c r="H16" s="23" t="str">
        <f>Tables!J18</f>
        <v>2026-27</v>
      </c>
      <c r="I16" s="24">
        <f>Tables!K18</f>
        <v>69983.674757678804</v>
      </c>
      <c r="J16" s="24">
        <f ca="1">Tables!L18</f>
        <v>698.05136875472988</v>
      </c>
      <c r="K16" s="24">
        <f>Tables!M18</f>
        <v>808.49362255054666</v>
      </c>
      <c r="L16" s="24">
        <f ca="1">Tables!N18</f>
        <v>-110.44225379581678</v>
      </c>
      <c r="M16" s="24">
        <f>Tables!O18</f>
        <v>12.274560000000747</v>
      </c>
      <c r="N16" s="24">
        <f>Tables!P18</f>
        <v>22.200000000000088</v>
      </c>
      <c r="O16" s="24">
        <f>Tables!Q18</f>
        <v>34.474560000000835</v>
      </c>
      <c r="P16" s="24">
        <f ca="1">Tables!R18</f>
        <v>-75.967693795815947</v>
      </c>
      <c r="Q16" s="24">
        <f>Tables!S18</f>
        <v>69907.707063883019</v>
      </c>
      <c r="R16" s="15"/>
      <c r="S16" s="15"/>
    </row>
    <row r="17" spans="1:19" ht="14.1" customHeight="1">
      <c r="A17" s="23">
        <f>Tables!C19</f>
        <v>2027</v>
      </c>
      <c r="B17" s="24">
        <f>Tables!D19</f>
        <v>69907.707063883019</v>
      </c>
      <c r="C17" s="24">
        <f>Tables!E19</f>
        <v>68802.414625116318</v>
      </c>
      <c r="D17" s="24">
        <f>Tables!F19</f>
        <v>70570.711778923418</v>
      </c>
      <c r="E17" s="24">
        <f>Tables!G19</f>
        <v>71091.696123640402</v>
      </c>
      <c r="F17" s="24">
        <f>Tables!H19</f>
        <v>69853.239820586168</v>
      </c>
      <c r="G17" s="19"/>
      <c r="H17" s="23" t="str">
        <f>Tables!J19</f>
        <v>2027-28</v>
      </c>
      <c r="I17" s="24">
        <f>Tables!K19</f>
        <v>69907.707063883019</v>
      </c>
      <c r="J17" s="24">
        <f ca="1">Tables!L19</f>
        <v>691.96979533685885</v>
      </c>
      <c r="K17" s="24">
        <f>Tables!M19</f>
        <v>815.14096455038145</v>
      </c>
      <c r="L17" s="24">
        <f ca="1">Tables!N19</f>
        <v>-123.1711692135226</v>
      </c>
      <c r="M17" s="24">
        <f>Tables!O19</f>
        <v>12.274559999997109</v>
      </c>
      <c r="N17" s="24">
        <f>Tables!P19</f>
        <v>22.200000000000031</v>
      </c>
      <c r="O17" s="24">
        <f>Tables!Q19</f>
        <v>34.47455999999714</v>
      </c>
      <c r="P17" s="24">
        <f ca="1">Tables!R19</f>
        <v>-88.696609213525463</v>
      </c>
      <c r="Q17" s="24">
        <f>Tables!S19</f>
        <v>69819.010454669507</v>
      </c>
      <c r="R17" s="15"/>
      <c r="S17" s="15"/>
    </row>
    <row r="18" spans="1:19" ht="14.1" customHeight="1">
      <c r="A18" s="23">
        <f>Tables!C20</f>
        <v>2028</v>
      </c>
      <c r="B18" s="24">
        <f>Tables!D20</f>
        <v>69819.010454669507</v>
      </c>
      <c r="C18" s="24">
        <f>Tables!E20</f>
        <v>68587.778965888792</v>
      </c>
      <c r="D18" s="24">
        <f>Tables!F20</f>
        <v>70583.867013575189</v>
      </c>
      <c r="E18" s="24">
        <f>Tables!G20</f>
        <v>71101.539800324244</v>
      </c>
      <c r="F18" s="24">
        <f>Tables!H20</f>
        <v>69816.597544081378</v>
      </c>
      <c r="G18" s="19"/>
      <c r="H18" s="23" t="str">
        <f>Tables!J20</f>
        <v>2028-29</v>
      </c>
      <c r="I18" s="24">
        <f>Tables!K20</f>
        <v>69819.010454669507</v>
      </c>
      <c r="J18" s="24">
        <f ca="1">Tables!L20</f>
        <v>687.16066822805988</v>
      </c>
      <c r="K18" s="24">
        <f>Tables!M20</f>
        <v>822.27420870776132</v>
      </c>
      <c r="L18" s="24">
        <f ca="1">Tables!N20</f>
        <v>-135.11354047970144</v>
      </c>
      <c r="M18" s="24">
        <f>Tables!O20</f>
        <v>12.274559999999383</v>
      </c>
      <c r="N18" s="24">
        <f>Tables!P20</f>
        <v>22.20000000000006</v>
      </c>
      <c r="O18" s="24">
        <f>Tables!Q20</f>
        <v>34.474559999999443</v>
      </c>
      <c r="P18" s="24">
        <f ca="1">Tables!R20</f>
        <v>-100.638980479702</v>
      </c>
      <c r="Q18" s="24">
        <f>Tables!S20</f>
        <v>69718.371474189844</v>
      </c>
      <c r="R18" s="15"/>
      <c r="S18" s="15"/>
    </row>
    <row r="19" spans="1:19" ht="14.1" customHeight="1">
      <c r="A19" s="23">
        <f>Tables!C21</f>
        <v>2029</v>
      </c>
      <c r="B19" s="24">
        <f>Tables!D21</f>
        <v>69718.371474189844</v>
      </c>
      <c r="C19" s="24">
        <f>Tables!E21</f>
        <v>68358.232937961657</v>
      </c>
      <c r="D19" s="24">
        <f>Tables!F21</f>
        <v>70590.239389641327</v>
      </c>
      <c r="E19" s="24">
        <f>Tables!G21</f>
        <v>71099.986990304009</v>
      </c>
      <c r="F19" s="24">
        <f>Tables!H21</f>
        <v>69774.824048494294</v>
      </c>
      <c r="G19" s="19"/>
      <c r="H19" s="23" t="str">
        <f>Tables!J21</f>
        <v>2029-30</v>
      </c>
      <c r="I19" s="24">
        <f>Tables!K21</f>
        <v>69718.371474189844</v>
      </c>
      <c r="J19" s="24">
        <f ca="1">Tables!L21</f>
        <v>683.66388177656052</v>
      </c>
      <c r="K19" s="24">
        <f>Tables!M21</f>
        <v>829.44754424824328</v>
      </c>
      <c r="L19" s="24">
        <f ca="1">Tables!N21</f>
        <v>-145.78366247168276</v>
      </c>
      <c r="M19" s="24">
        <f>Tables!O21</f>
        <v>12.274560000001202</v>
      </c>
      <c r="N19" s="24">
        <f>Tables!P21</f>
        <v>22.20000000000006</v>
      </c>
      <c r="O19" s="24">
        <f>Tables!Q21</f>
        <v>34.474560000001262</v>
      </c>
      <c r="P19" s="24">
        <f ca="1">Tables!R21</f>
        <v>-111.3091024716815</v>
      </c>
      <c r="Q19" s="24">
        <f>Tables!S21</f>
        <v>69607.062371718144</v>
      </c>
      <c r="R19" s="15"/>
      <c r="S19" s="15"/>
    </row>
    <row r="20" spans="1:19" ht="14.1" customHeight="1">
      <c r="A20" s="23">
        <f>Tables!C22</f>
        <v>2030</v>
      </c>
      <c r="B20" s="24">
        <f>Tables!D22</f>
        <v>69607.062371718144</v>
      </c>
      <c r="C20" s="24">
        <f>Tables!E22</f>
        <v>68114.952466768198</v>
      </c>
      <c r="D20" s="24">
        <f>Tables!F22</f>
        <v>70591.236805595923</v>
      </c>
      <c r="E20" s="24">
        <f>Tables!G22</f>
        <v>71088.363179958193</v>
      </c>
      <c r="F20" s="24">
        <f>Tables!H22</f>
        <v>69728.3385654304</v>
      </c>
      <c r="G20" s="19"/>
      <c r="H20" s="23" t="str">
        <f>Tables!J22</f>
        <v>2030-31</v>
      </c>
      <c r="I20" s="24">
        <f>Tables!K22</f>
        <v>69607.062371718144</v>
      </c>
      <c r="J20" s="24">
        <f ca="1">Tables!L22</f>
        <v>681.96966989901307</v>
      </c>
      <c r="K20" s="24">
        <f>Tables!M22</f>
        <v>835.90691741306114</v>
      </c>
      <c r="L20" s="24">
        <f ca="1">Tables!N22</f>
        <v>-153.93724751404807</v>
      </c>
      <c r="M20" s="24">
        <f>Tables!O22</f>
        <v>12.274560000001657</v>
      </c>
      <c r="N20" s="24">
        <f>Tables!P22</f>
        <v>22.200000000000074</v>
      </c>
      <c r="O20" s="24">
        <f>Tables!Q22</f>
        <v>34.47456000000173</v>
      </c>
      <c r="P20" s="24">
        <f ca="1">Tables!R22</f>
        <v>-119.46268751404634</v>
      </c>
      <c r="Q20" s="24">
        <f>Tables!S22</f>
        <v>69487.599684204019</v>
      </c>
      <c r="R20" s="15"/>
      <c r="S20" s="15"/>
    </row>
    <row r="21" spans="1:19" ht="14.1" customHeight="1">
      <c r="A21" s="23">
        <f>Tables!C23</f>
        <v>2031</v>
      </c>
      <c r="B21" s="24">
        <f>Tables!D23</f>
        <v>69487.599684204019</v>
      </c>
      <c r="C21" s="24">
        <f>Tables!E23</f>
        <v>67859.860259881942</v>
      </c>
      <c r="D21" s="24">
        <f>Tables!F23</f>
        <v>70588.778887943321</v>
      </c>
      <c r="E21" s="24">
        <f>Tables!G23</f>
        <v>71069.211877009657</v>
      </c>
      <c r="F21" s="24">
        <f>Tables!H23</f>
        <v>69679.036738483337</v>
      </c>
      <c r="G21" s="19"/>
      <c r="H21" s="23" t="str">
        <f>Tables!J23</f>
        <v>2031-32</v>
      </c>
      <c r="I21" s="24">
        <f>Tables!K23</f>
        <v>69487.599684204019</v>
      </c>
      <c r="J21" s="24">
        <f ca="1">Tables!L23</f>
        <v>681.93831415664579</v>
      </c>
      <c r="K21" s="24">
        <f>Tables!M23</f>
        <v>842.51125425263217</v>
      </c>
      <c r="L21" s="24">
        <f ca="1">Tables!N23</f>
        <v>-160.57294009598638</v>
      </c>
      <c r="M21" s="24">
        <f>Tables!O23</f>
        <v>12.274560000001202</v>
      </c>
      <c r="N21" s="24">
        <f>Tables!P23</f>
        <v>22.200000000000102</v>
      </c>
      <c r="O21" s="24">
        <f>Tables!Q23</f>
        <v>34.474560000001304</v>
      </c>
      <c r="P21" s="24">
        <f ca="1">Tables!R23</f>
        <v>-126.09838009598508</v>
      </c>
      <c r="Q21" s="24">
        <f>Tables!S23</f>
        <v>69361.501304108053</v>
      </c>
      <c r="R21" s="15"/>
      <c r="S21" s="15"/>
    </row>
    <row r="22" spans="1:19" ht="14.1" customHeight="1">
      <c r="A22" s="23">
        <f>Tables!C24</f>
        <v>2032</v>
      </c>
      <c r="B22" s="24">
        <f>Tables!D24</f>
        <v>69361.501304108053</v>
      </c>
      <c r="C22" s="24">
        <f>Tables!E24</f>
        <v>67594.724642266534</v>
      </c>
      <c r="D22" s="24">
        <f>Tables!F24</f>
        <v>70585.165286469273</v>
      </c>
      <c r="E22" s="24">
        <f>Tables!G24</f>
        <v>71044.154287120225</v>
      </c>
      <c r="F22" s="24">
        <f>Tables!H24</f>
        <v>69628.815384643007</v>
      </c>
      <c r="G22" s="19"/>
      <c r="H22" s="23" t="str">
        <f>Tables!J24</f>
        <v>2032-33</v>
      </c>
      <c r="I22" s="24">
        <f>Tables!K24</f>
        <v>69361.501304108053</v>
      </c>
      <c r="J22" s="24">
        <f ca="1">Tables!L24</f>
        <v>683.30192051850008</v>
      </c>
      <c r="K22" s="24">
        <f>Tables!M24</f>
        <v>848.49839116871988</v>
      </c>
      <c r="L22" s="24">
        <f ca="1">Tables!N24</f>
        <v>-165.19647065021979</v>
      </c>
      <c r="M22" s="24">
        <f>Tables!O24</f>
        <v>12.274559999998928</v>
      </c>
      <c r="N22" s="24">
        <f>Tables!P24</f>
        <v>22.20000000000006</v>
      </c>
      <c r="O22" s="24">
        <f>Tables!Q24</f>
        <v>34.474559999998988</v>
      </c>
      <c r="P22" s="24">
        <f ca="1">Tables!R24</f>
        <v>-130.72191065022082</v>
      </c>
      <c r="Q22" s="24">
        <f>Tables!S24</f>
        <v>69230.779393457837</v>
      </c>
      <c r="R22" s="15"/>
      <c r="S22" s="15"/>
    </row>
    <row r="23" spans="1:19" ht="14.1" customHeight="1">
      <c r="A23" s="23">
        <f>Tables!C25</f>
        <v>2033</v>
      </c>
      <c r="B23" s="24">
        <f>Tables!D25</f>
        <v>69230.779393457837</v>
      </c>
      <c r="C23" s="24">
        <f>Tables!E25</f>
        <v>67320.66339894179</v>
      </c>
      <c r="D23" s="24">
        <f>Tables!F25</f>
        <v>70582.299195160493</v>
      </c>
      <c r="E23" s="24">
        <f>Tables!G25</f>
        <v>71015.375312286938</v>
      </c>
      <c r="F23" s="24">
        <f>Tables!H25</f>
        <v>69579.826816299566</v>
      </c>
      <c r="G23" s="19"/>
      <c r="H23" s="23" t="str">
        <f>Tables!J25</f>
        <v>2033-34</v>
      </c>
      <c r="I23" s="24">
        <f>Tables!K25</f>
        <v>69230.779393457837</v>
      </c>
      <c r="J23" s="24">
        <f ca="1">Tables!L25</f>
        <v>684.55172882136355</v>
      </c>
      <c r="K23" s="24">
        <f>Tables!M25</f>
        <v>856.92060704000437</v>
      </c>
      <c r="L23" s="24">
        <f ca="1">Tables!N25</f>
        <v>-172.36887821864082</v>
      </c>
      <c r="M23" s="24">
        <f>Tables!O25</f>
        <v>12.274559999998473</v>
      </c>
      <c r="N23" s="24">
        <f>Tables!P25</f>
        <v>22.200000000000088</v>
      </c>
      <c r="O23" s="24">
        <f>Tables!Q25</f>
        <v>34.474559999998561</v>
      </c>
      <c r="P23" s="24">
        <f ca="1">Tables!R25</f>
        <v>-137.89431821864224</v>
      </c>
      <c r="Q23" s="24">
        <f>Tables!S25</f>
        <v>69092.885075239232</v>
      </c>
      <c r="R23" s="15"/>
      <c r="S23" s="15"/>
    </row>
    <row r="24" spans="1:19" ht="14.1" customHeight="1">
      <c r="A24" s="23">
        <f>Tables!C26</f>
        <v>2034</v>
      </c>
      <c r="B24" s="24">
        <f>Tables!D26</f>
        <v>69092.885075239232</v>
      </c>
      <c r="C24" s="24">
        <f>Tables!E26</f>
        <v>67034.537044182769</v>
      </c>
      <c r="D24" s="24">
        <f>Tables!F26</f>
        <v>70577.918621071716</v>
      </c>
      <c r="E24" s="24">
        <f>Tables!G26</f>
        <v>70980.422183649061</v>
      </c>
      <c r="F24" s="24">
        <f>Tables!H26</f>
        <v>69526.977079428369</v>
      </c>
      <c r="G24" s="19"/>
      <c r="H24" s="23" t="str">
        <f>Tables!J26</f>
        <v>2034-35</v>
      </c>
      <c r="I24" s="24">
        <f>Tables!K26</f>
        <v>69092.885075239232</v>
      </c>
      <c r="J24" s="24">
        <f ca="1">Tables!L26</f>
        <v>686.11264765303349</v>
      </c>
      <c r="K24" s="24">
        <f>Tables!M26</f>
        <v>863.35344923528464</v>
      </c>
      <c r="L24" s="24">
        <f ca="1">Tables!N26</f>
        <v>-177.24080158225115</v>
      </c>
      <c r="M24" s="24">
        <f>Tables!O26</f>
        <v>12.274560000001202</v>
      </c>
      <c r="N24" s="24">
        <f>Tables!P26</f>
        <v>22.200000000000045</v>
      </c>
      <c r="O24" s="24">
        <f>Tables!Q26</f>
        <v>34.474560000001247</v>
      </c>
      <c r="P24" s="24">
        <f ca="1">Tables!R26</f>
        <v>-142.7662415822499</v>
      </c>
      <c r="Q24" s="24">
        <f>Tables!S26</f>
        <v>68950.118833656947</v>
      </c>
      <c r="R24" s="15"/>
      <c r="S24" s="15"/>
    </row>
    <row r="25" spans="1:19" ht="14.1" customHeight="1">
      <c r="A25" s="23">
        <f>Tables!C27</f>
        <v>2035</v>
      </c>
      <c r="B25" s="24">
        <f>Tables!D27</f>
        <v>68950.118833656947</v>
      </c>
      <c r="C25" s="24">
        <f>Tables!E27</f>
        <v>66739.083595687203</v>
      </c>
      <c r="D25" s="24">
        <f>Tables!F27</f>
        <v>70575.089873551464</v>
      </c>
      <c r="E25" s="24">
        <f>Tables!G27</f>
        <v>70941.841621625645</v>
      </c>
      <c r="F25" s="24">
        <f>Tables!H27</f>
        <v>69472.214181289542</v>
      </c>
      <c r="G25" s="19"/>
      <c r="H25" s="23" t="str">
        <f>Tables!J27</f>
        <v>2035-36</v>
      </c>
      <c r="I25" s="24">
        <f>Tables!K27</f>
        <v>68950.118833656947</v>
      </c>
      <c r="J25" s="24">
        <f ca="1">Tables!L27</f>
        <v>688.61846581097996</v>
      </c>
      <c r="K25" s="24">
        <f>Tables!M27</f>
        <v>870.2100759860075</v>
      </c>
      <c r="L25" s="24">
        <f ca="1">Tables!N27</f>
        <v>-181.59161017502754</v>
      </c>
      <c r="M25" s="24">
        <f>Tables!O27</f>
        <v>12.274560000002566</v>
      </c>
      <c r="N25" s="24">
        <f>Tables!P27</f>
        <v>22.200000000000074</v>
      </c>
      <c r="O25" s="24">
        <f>Tables!Q27</f>
        <v>34.47456000000264</v>
      </c>
      <c r="P25" s="24">
        <f ca="1">Tables!R27</f>
        <v>-147.1170501750249</v>
      </c>
      <c r="Q25" s="24">
        <f>Tables!S27</f>
        <v>68803.001783481945</v>
      </c>
      <c r="R25" s="15"/>
      <c r="S25" s="15"/>
    </row>
    <row r="26" spans="1:19" ht="14.1" customHeight="1">
      <c r="A26" s="23">
        <f>Tables!C28</f>
        <v>2036</v>
      </c>
      <c r="B26" s="24">
        <f>Tables!D28</f>
        <v>68803.001783481945</v>
      </c>
      <c r="C26" s="24">
        <f>Tables!E28</f>
        <v>66435.029931102021</v>
      </c>
      <c r="D26" s="24">
        <f>Tables!F28</f>
        <v>70575.492678304887</v>
      </c>
      <c r="E26" s="24">
        <f>Tables!G28</f>
        <v>70900.388099372591</v>
      </c>
      <c r="F26" s="24">
        <f>Tables!H28</f>
        <v>69416.436089416078</v>
      </c>
      <c r="G26" s="19"/>
      <c r="H26" s="23" t="str">
        <f>Tables!J28</f>
        <v>2036-37</v>
      </c>
      <c r="I26" s="24">
        <f>Tables!K28</f>
        <v>68803.001783481945</v>
      </c>
      <c r="J26" s="24">
        <f ca="1">Tables!L28</f>
        <v>691.82944782495383</v>
      </c>
      <c r="K26" s="24">
        <f>Tables!M28</f>
        <v>875.23707170322746</v>
      </c>
      <c r="L26" s="24">
        <f ca="1">Tables!N28</f>
        <v>-183.40762387827363</v>
      </c>
      <c r="M26" s="24">
        <f>Tables!O28</f>
        <v>12.274559999998019</v>
      </c>
      <c r="N26" s="24">
        <f>Tables!P28</f>
        <v>22.20000000000006</v>
      </c>
      <c r="O26" s="24">
        <f>Tables!Q28</f>
        <v>34.474559999998078</v>
      </c>
      <c r="P26" s="24">
        <f ca="1">Tables!R28</f>
        <v>-148.93306387827556</v>
      </c>
      <c r="Q26" s="24">
        <f>Tables!S28</f>
        <v>68654.06871960366</v>
      </c>
      <c r="R26" s="15"/>
      <c r="S26" s="15"/>
    </row>
    <row r="27" spans="1:19" ht="14.1" customHeight="1">
      <c r="A27" s="23">
        <f>Tables!C29</f>
        <v>2037</v>
      </c>
      <c r="B27" s="24">
        <f>Tables!D29</f>
        <v>68654.06871960366</v>
      </c>
      <c r="C27" s="24">
        <f>Tables!E29</f>
        <v>66125.086693770354</v>
      </c>
      <c r="D27" s="24">
        <f>Tables!F29</f>
        <v>70582.404798756485</v>
      </c>
      <c r="E27" s="24">
        <f>Tables!G29</f>
        <v>70858.850160123548</v>
      </c>
      <c r="F27" s="24">
        <f>Tables!H29</f>
        <v>69362.36647338685</v>
      </c>
      <c r="G27" s="19"/>
      <c r="H27" s="23" t="str">
        <f>Tables!J29</f>
        <v>2037-38</v>
      </c>
      <c r="I27" s="24">
        <f>Tables!K29</f>
        <v>68654.06871960366</v>
      </c>
      <c r="J27" s="24">
        <f ca="1">Tables!L29</f>
        <v>694.94973643993694</v>
      </c>
      <c r="K27" s="24">
        <f>Tables!M29</f>
        <v>881.78594894600542</v>
      </c>
      <c r="L27" s="24">
        <f ca="1">Tables!N29</f>
        <v>-186.83621250606848</v>
      </c>
      <c r="M27" s="24">
        <f>Tables!O29</f>
        <v>12.274559999999383</v>
      </c>
      <c r="N27" s="24">
        <f>Tables!P29</f>
        <v>22.20000000000006</v>
      </c>
      <c r="O27" s="24">
        <f>Tables!Q29</f>
        <v>34.474559999999443</v>
      </c>
      <c r="P27" s="24">
        <f ca="1">Tables!R29</f>
        <v>-152.36165250606905</v>
      </c>
      <c r="Q27" s="24">
        <f>Tables!S29</f>
        <v>68501.70706709761</v>
      </c>
      <c r="R27" s="15"/>
      <c r="S27" s="15"/>
    </row>
    <row r="28" spans="1:19" ht="14.1" customHeight="1">
      <c r="A28" s="23">
        <f>Tables!C30</f>
        <v>2038</v>
      </c>
      <c r="B28" s="24">
        <f>Tables!D30</f>
        <v>68501.70706709761</v>
      </c>
      <c r="C28" s="24">
        <f>Tables!E30</f>
        <v>65804.569404229944</v>
      </c>
      <c r="D28" s="24">
        <f>Tables!F30</f>
        <v>70592.211556868468</v>
      </c>
      <c r="E28" s="24">
        <f>Tables!G30</f>
        <v>70815.771402063561</v>
      </c>
      <c r="F28" s="24">
        <f>Tables!H30</f>
        <v>69308.752016050043</v>
      </c>
      <c r="G28" s="19"/>
      <c r="H28" s="25" t="str">
        <f>Tables!J30</f>
        <v>2038-39</v>
      </c>
      <c r="I28" s="26">
        <f>Tables!K30</f>
        <v>68501.70706709761</v>
      </c>
      <c r="J28" s="26">
        <f ca="1">Tables!L30</f>
        <v>697.75610183550509</v>
      </c>
      <c r="K28" s="26">
        <f>Tables!M30</f>
        <v>885.52698598953953</v>
      </c>
      <c r="L28" s="26">
        <f ca="1">Tables!N30</f>
        <v>-187.77088415403443</v>
      </c>
      <c r="M28" s="26">
        <f>Tables!O30</f>
        <v>12.274560000001202</v>
      </c>
      <c r="N28" s="26">
        <f>Tables!P30</f>
        <v>22.200000000000117</v>
      </c>
      <c r="O28" s="26">
        <f>Tables!Q30</f>
        <v>34.474560000001318</v>
      </c>
      <c r="P28" s="26">
        <f ca="1">Tables!R30</f>
        <v>-153.29632415403313</v>
      </c>
      <c r="Q28" s="26">
        <f>Tables!S30</f>
        <v>68348.410742943553</v>
      </c>
      <c r="R28" s="15"/>
      <c r="S28" s="15"/>
    </row>
    <row r="29" spans="1:19" ht="14.1" customHeight="1">
      <c r="A29" s="25">
        <f>Tables!C31</f>
        <v>2039</v>
      </c>
      <c r="B29" s="26">
        <f>Tables!D31</f>
        <v>68348.410742943553</v>
      </c>
      <c r="C29" s="26">
        <f>Tables!E31</f>
        <v>65476.859726977775</v>
      </c>
      <c r="D29" s="26">
        <f>Tables!F31</f>
        <v>70607.982272368929</v>
      </c>
      <c r="E29" s="26">
        <f>Tables!G31</f>
        <v>70773.864107842426</v>
      </c>
      <c r="F29" s="26">
        <f>Tables!H31</f>
        <v>69258.344513793985</v>
      </c>
      <c r="G29" s="19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16"/>
    </row>
    <row r="30" spans="1:19" ht="33.75" customHeight="1">
      <c r="A30" s="29"/>
      <c r="B30" s="28"/>
      <c r="C30" s="28"/>
      <c r="D30" s="28"/>
      <c r="E30" s="28"/>
      <c r="F30" s="28"/>
      <c r="G30" s="19"/>
      <c r="H30" s="17" t="str">
        <f>"Tabl 3: Tybiaethau ymfudiad, Prif Amcanestyniad a'r Amrywiolyn Ymfudiad Cyfartaledd Deng-Mlynedd, "&amp;VLOOKUP(Tables!$B$3,Lookups!A:E,5)</f>
        <v>Tabl 3: Tybiaethau ymfudiad, Prif Amcanestyniad a'r Amrywiolyn Ymfudiad Cyfartaledd Deng-Mlynedd, Ynys Môn</v>
      </c>
      <c r="I30" s="19"/>
      <c r="J30" s="19"/>
      <c r="K30" s="19"/>
      <c r="L30" s="19"/>
      <c r="M30" s="19"/>
      <c r="N30" s="19"/>
      <c r="O30" s="19"/>
      <c r="P30" s="19"/>
      <c r="Q30" s="19"/>
      <c r="R30" s="16"/>
    </row>
    <row r="31" spans="1:19">
      <c r="A31" s="30"/>
      <c r="B31" s="19"/>
      <c r="C31" s="19"/>
      <c r="D31" s="19"/>
      <c r="E31" s="19"/>
      <c r="F31" s="19"/>
      <c r="G31" s="19"/>
      <c r="H31" s="57"/>
      <c r="I31" s="32"/>
      <c r="J31" s="51" t="s">
        <v>227</v>
      </c>
      <c r="K31" s="51"/>
      <c r="L31" s="51"/>
      <c r="M31" s="51" t="s">
        <v>228</v>
      </c>
      <c r="N31" s="51"/>
      <c r="O31" s="51"/>
      <c r="P31" s="53" t="s">
        <v>231</v>
      </c>
      <c r="Q31" s="54"/>
    </row>
    <row r="32" spans="1:19">
      <c r="A32" s="19"/>
      <c r="B32" s="19"/>
      <c r="C32" s="19"/>
      <c r="D32" s="19"/>
      <c r="E32" s="19"/>
      <c r="F32" s="19"/>
      <c r="G32" s="19"/>
      <c r="H32" s="52"/>
      <c r="I32" s="35"/>
      <c r="J32" s="52" t="s">
        <v>229</v>
      </c>
      <c r="K32" s="52" t="s">
        <v>230</v>
      </c>
      <c r="L32" s="52" t="s">
        <v>110</v>
      </c>
      <c r="M32" s="52" t="s">
        <v>229</v>
      </c>
      <c r="N32" s="52" t="s">
        <v>230</v>
      </c>
      <c r="O32" s="52" t="s">
        <v>110</v>
      </c>
      <c r="P32" s="52" t="s">
        <v>110</v>
      </c>
      <c r="Q32" s="54"/>
    </row>
    <row r="33" spans="1:17">
      <c r="A33" s="19"/>
      <c r="B33" s="19"/>
      <c r="C33" s="19"/>
      <c r="D33" s="19"/>
      <c r="E33" s="19"/>
      <c r="F33" s="19"/>
      <c r="G33" s="19"/>
      <c r="H33" s="58" t="s">
        <v>233</v>
      </c>
      <c r="I33" s="36"/>
      <c r="J33" s="24">
        <f>Tables!L35</f>
        <v>2317.8366199999987</v>
      </c>
      <c r="K33" s="24">
        <f>Tables!M35</f>
        <v>2305.5620600000002</v>
      </c>
      <c r="L33" s="55">
        <f>Tables!N35</f>
        <v>12.274559999998473</v>
      </c>
      <c r="M33" s="55">
        <f>Tables!O35</f>
        <v>127.20000000000007</v>
      </c>
      <c r="N33" s="55">
        <f>Tables!P35</f>
        <v>104.99999999999997</v>
      </c>
      <c r="O33" s="55">
        <f>Tables!Q35</f>
        <v>22.200000000000102</v>
      </c>
      <c r="P33" s="55">
        <f>Tables!R35</f>
        <v>34.474559999998576</v>
      </c>
      <c r="Q33" s="54"/>
    </row>
    <row r="34" spans="1:17">
      <c r="A34" s="19"/>
      <c r="B34" s="19"/>
      <c r="C34" s="19"/>
      <c r="D34" s="19"/>
      <c r="E34" s="19"/>
      <c r="F34" s="19"/>
      <c r="G34" s="19"/>
      <c r="H34" s="59" t="s">
        <v>232</v>
      </c>
      <c r="I34" s="38"/>
      <c r="J34" s="26">
        <f>Tables!L36</f>
        <v>2319.7298531577403</v>
      </c>
      <c r="K34" s="26">
        <f>Tables!M36</f>
        <v>2229.4912229236006</v>
      </c>
      <c r="L34" s="56">
        <f>Tables!N36</f>
        <v>90.238630234139691</v>
      </c>
      <c r="M34" s="56">
        <f>Tables!O36</f>
        <v>136.29999999999987</v>
      </c>
      <c r="N34" s="56">
        <f>Tables!P36</f>
        <v>110.70000000000003</v>
      </c>
      <c r="O34" s="56">
        <f>Tables!Q36</f>
        <v>25.599999999999838</v>
      </c>
      <c r="P34" s="56">
        <f>Tables!R36</f>
        <v>115.83863023413953</v>
      </c>
      <c r="Q34" s="54"/>
    </row>
  </sheetData>
  <sheetProtection selectLockedCells="1"/>
  <protectedRanges>
    <protectedRange password="DA63" sqref="A3:Q34" name="Range1"/>
  </protectedRanges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3" name="Drop Down 2">
              <controlPr defaultSize="0" autoLine="0" autoPict="0">
                <anchor moveWithCells="1">
                  <from>
                    <xdr:col>0</xdr:col>
                    <xdr:colOff>57150</xdr:colOff>
                    <xdr:row>0</xdr:row>
                    <xdr:rowOff>38100</xdr:rowOff>
                  </from>
                  <to>
                    <xdr:col>2</xdr:col>
                    <xdr:colOff>38100</xdr:colOff>
                    <xdr:row>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66"/>
  <sheetViews>
    <sheetView showGridLines="0" workbookViewId="0">
      <pane ySplit="1" topLeftCell="A2" activePane="bottomLeft" state="frozen"/>
      <selection activeCell="A8" sqref="A8"/>
      <selection pane="bottomLeft" activeCell="B67" sqref="B67"/>
    </sheetView>
  </sheetViews>
  <sheetFormatPr defaultRowHeight="15"/>
  <cols>
    <col min="1" max="16384" width="8.88671875" style="8"/>
  </cols>
  <sheetData>
    <row r="1" spans="2:8" ht="20.100000000000001" customHeight="1">
      <c r="D1" s="39" t="s">
        <v>122</v>
      </c>
    </row>
    <row r="2" spans="2:8" ht="45.75" customHeight="1">
      <c r="B2" s="40" t="str">
        <f>"Siart 1: Amcanestyniad Cyfanswm Poblogaeth fesul Amrywiolyn, " &amp;VLOOKUP(Tables!$B$3,Lookups!A:E,5)</f>
        <v>Siart 1: Amcanestyniad Cyfanswm Poblogaeth fesul Amrywiolyn, Ynys Môn</v>
      </c>
      <c r="D2" s="16"/>
      <c r="E2" s="16"/>
      <c r="F2" s="16"/>
      <c r="G2" s="16"/>
      <c r="H2" s="16"/>
    </row>
    <row r="3" spans="2:8">
      <c r="D3" s="16"/>
      <c r="E3" s="16"/>
      <c r="F3" s="16"/>
      <c r="G3" s="16"/>
      <c r="H3" s="16"/>
    </row>
    <row r="4" spans="2:8">
      <c r="D4" s="16"/>
      <c r="E4" s="16"/>
      <c r="F4" s="16"/>
      <c r="G4" s="16"/>
      <c r="H4" s="16"/>
    </row>
    <row r="5" spans="2:8">
      <c r="D5" s="16"/>
      <c r="E5" s="16"/>
      <c r="F5" s="16"/>
      <c r="G5" s="16"/>
      <c r="H5" s="16"/>
    </row>
    <row r="6" spans="2:8">
      <c r="D6" s="16"/>
      <c r="E6" s="16"/>
      <c r="F6" s="16"/>
      <c r="G6" s="16"/>
      <c r="H6" s="16"/>
    </row>
    <row r="7" spans="2:8">
      <c r="D7" s="16"/>
      <c r="E7" s="16"/>
      <c r="F7" s="16"/>
      <c r="G7" s="16"/>
      <c r="H7" s="16"/>
    </row>
    <row r="8" spans="2:8">
      <c r="D8" s="16"/>
      <c r="E8" s="16"/>
      <c r="F8" s="16"/>
      <c r="G8" s="16"/>
      <c r="H8" s="16"/>
    </row>
    <row r="9" spans="2:8">
      <c r="D9" s="16"/>
      <c r="E9" s="16"/>
      <c r="F9" s="16"/>
      <c r="G9" s="16"/>
      <c r="H9" s="16"/>
    </row>
    <row r="10" spans="2:8">
      <c r="D10" s="16"/>
      <c r="E10" s="16"/>
      <c r="F10" s="16"/>
      <c r="G10" s="16"/>
      <c r="H10" s="16"/>
    </row>
    <row r="11" spans="2:8">
      <c r="D11" s="16"/>
      <c r="E11" s="16"/>
      <c r="F11" s="16"/>
      <c r="G11" s="16"/>
      <c r="H11" s="16"/>
    </row>
    <row r="12" spans="2:8">
      <c r="D12" s="16"/>
      <c r="E12" s="16"/>
      <c r="F12" s="16"/>
      <c r="G12" s="16"/>
      <c r="H12" s="16"/>
    </row>
    <row r="13" spans="2:8">
      <c r="D13" s="16"/>
      <c r="E13" s="16"/>
      <c r="F13" s="16"/>
      <c r="G13" s="16"/>
      <c r="H13" s="16"/>
    </row>
    <row r="14" spans="2:8">
      <c r="D14" s="16"/>
      <c r="E14" s="16"/>
      <c r="F14" s="16"/>
      <c r="G14" s="16"/>
      <c r="H14" s="16"/>
    </row>
    <row r="15" spans="2:8">
      <c r="D15" s="16"/>
      <c r="E15" s="16"/>
      <c r="F15" s="16"/>
      <c r="G15" s="16"/>
      <c r="H15" s="16"/>
    </row>
    <row r="16" spans="2:8">
      <c r="D16" s="16"/>
      <c r="E16" s="16"/>
      <c r="F16" s="16"/>
      <c r="G16" s="16"/>
      <c r="H16" s="16"/>
    </row>
    <row r="17" spans="2:8">
      <c r="B17" s="41"/>
      <c r="D17" s="16"/>
      <c r="E17" s="16"/>
      <c r="F17" s="16"/>
      <c r="G17" s="16"/>
      <c r="H17" s="16"/>
    </row>
    <row r="18" spans="2:8">
      <c r="B18" s="42"/>
      <c r="D18" s="16"/>
      <c r="E18" s="16"/>
      <c r="F18" s="16"/>
      <c r="G18" s="16"/>
      <c r="H18" s="16"/>
    </row>
    <row r="19" spans="2:8" ht="31.5" customHeight="1">
      <c r="B19" s="40" t="str">
        <f>"Siart 2: Prif Amcanestyniad Genedigaethau a Marwolaethau, " &amp;VLOOKUP(Tables!$B$3,Lookups!A:E,5)</f>
        <v>Siart 2: Prif Amcanestyniad Genedigaethau a Marwolaethau, Ynys Môn</v>
      </c>
    </row>
    <row r="34" spans="2:2" ht="33.75" customHeight="1">
      <c r="B34" s="40" t="str">
        <f>"Siart 3: Prif Amcanestyniad Newid Naturiol ac Ymfudiad Net, " &amp;VLOOKUP(Tables!$B$3,Lookups!A:E,5)</f>
        <v>Siart 3: Prif Amcanestyniad Newid Naturiol ac Ymfudiad Net, Ynys Môn</v>
      </c>
    </row>
    <row r="50" spans="2:2" ht="48" customHeight="1">
      <c r="B50" s="40" t="str">
        <f>"Siart 4: Prif Amcanestyniad Cyfanswm y Gyfradd Ffrwythlondeb, " &amp;VLOOKUP(Tables!$B$3,Lookups!A:E,5)</f>
        <v>Siart 4: Prif Amcanestyniad Cyfanswm y Gyfradd Ffrwythlondeb, Ynys Môn</v>
      </c>
    </row>
    <row r="66" spans="2:2" ht="45" customHeight="1">
      <c r="B66" s="40" t="str">
        <f>"Siart 5: Prif Amcanestyniad Disgwyliad Bywyd Adeg Geni, "&amp;VLOOKUP(Tables!$B$3,Lookups!A:E,5)</f>
        <v>Siart 5: Prif Amcanestyniad Disgwyliad Bywyd Adeg Geni, Ynys Môn</v>
      </c>
    </row>
  </sheetData>
  <protectedRanges>
    <protectedRange password="DA63" sqref="B17:B18" name="Range1"/>
  </protectedRanges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3" name="Drop Down 2">
              <controlPr defaultSize="0" autoLine="0" autoPict="0">
                <anchor moveWithCells="1">
                  <from>
                    <xdr:col>1</xdr:col>
                    <xdr:colOff>57150</xdr:colOff>
                    <xdr:row>0</xdr:row>
                    <xdr:rowOff>38100</xdr:rowOff>
                  </from>
                  <to>
                    <xdr:col>3</xdr:col>
                    <xdr:colOff>266700</xdr:colOff>
                    <xdr:row>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"/>
  <sheetViews>
    <sheetView showGridLines="0" topLeftCell="C3" zoomScaleNormal="100" workbookViewId="0">
      <selection activeCell="C4" sqref="C4"/>
    </sheetView>
  </sheetViews>
  <sheetFormatPr defaultRowHeight="15"/>
  <cols>
    <col min="1" max="1" width="8.88671875" style="8" hidden="1" customWidth="1"/>
    <col min="2" max="2" width="9" style="8" hidden="1" customWidth="1"/>
    <col min="3" max="8" width="8.77734375" style="8" customWidth="1"/>
    <col min="9" max="9" width="14.21875" style="8" customWidth="1"/>
    <col min="10" max="10" width="10.21875" style="8" customWidth="1"/>
    <col min="11" max="19" width="8.77734375" style="8" customWidth="1"/>
    <col min="20" max="257" width="8.88671875" style="8"/>
    <col min="258" max="258" width="0" style="8" hidden="1" customWidth="1"/>
    <col min="259" max="264" width="8.77734375" style="8" customWidth="1"/>
    <col min="265" max="265" width="2.77734375" style="8" customWidth="1"/>
    <col min="266" max="266" width="10.21875" style="8" customWidth="1"/>
    <col min="267" max="275" width="8.77734375" style="8" customWidth="1"/>
    <col min="276" max="513" width="8.88671875" style="8"/>
    <col min="514" max="514" width="0" style="8" hidden="1" customWidth="1"/>
    <col min="515" max="520" width="8.77734375" style="8" customWidth="1"/>
    <col min="521" max="521" width="2.77734375" style="8" customWidth="1"/>
    <col min="522" max="522" width="10.21875" style="8" customWidth="1"/>
    <col min="523" max="531" width="8.77734375" style="8" customWidth="1"/>
    <col min="532" max="769" width="8.88671875" style="8"/>
    <col min="770" max="770" width="0" style="8" hidden="1" customWidth="1"/>
    <col min="771" max="776" width="8.77734375" style="8" customWidth="1"/>
    <col min="777" max="777" width="2.77734375" style="8" customWidth="1"/>
    <col min="778" max="778" width="10.21875" style="8" customWidth="1"/>
    <col min="779" max="787" width="8.77734375" style="8" customWidth="1"/>
    <col min="788" max="1025" width="8.88671875" style="8"/>
    <col min="1026" max="1026" width="0" style="8" hidden="1" customWidth="1"/>
    <col min="1027" max="1032" width="8.77734375" style="8" customWidth="1"/>
    <col min="1033" max="1033" width="2.77734375" style="8" customWidth="1"/>
    <col min="1034" max="1034" width="10.21875" style="8" customWidth="1"/>
    <col min="1035" max="1043" width="8.77734375" style="8" customWidth="1"/>
    <col min="1044" max="1281" width="8.88671875" style="8"/>
    <col min="1282" max="1282" width="0" style="8" hidden="1" customWidth="1"/>
    <col min="1283" max="1288" width="8.77734375" style="8" customWidth="1"/>
    <col min="1289" max="1289" width="2.77734375" style="8" customWidth="1"/>
    <col min="1290" max="1290" width="10.21875" style="8" customWidth="1"/>
    <col min="1291" max="1299" width="8.77734375" style="8" customWidth="1"/>
    <col min="1300" max="1537" width="8.88671875" style="8"/>
    <col min="1538" max="1538" width="0" style="8" hidden="1" customWidth="1"/>
    <col min="1539" max="1544" width="8.77734375" style="8" customWidth="1"/>
    <col min="1545" max="1545" width="2.77734375" style="8" customWidth="1"/>
    <col min="1546" max="1546" width="10.21875" style="8" customWidth="1"/>
    <col min="1547" max="1555" width="8.77734375" style="8" customWidth="1"/>
    <col min="1556" max="1793" width="8.88671875" style="8"/>
    <col min="1794" max="1794" width="0" style="8" hidden="1" customWidth="1"/>
    <col min="1795" max="1800" width="8.77734375" style="8" customWidth="1"/>
    <col min="1801" max="1801" width="2.77734375" style="8" customWidth="1"/>
    <col min="1802" max="1802" width="10.21875" style="8" customWidth="1"/>
    <col min="1803" max="1811" width="8.77734375" style="8" customWidth="1"/>
    <col min="1812" max="2049" width="8.88671875" style="8"/>
    <col min="2050" max="2050" width="0" style="8" hidden="1" customWidth="1"/>
    <col min="2051" max="2056" width="8.77734375" style="8" customWidth="1"/>
    <col min="2057" max="2057" width="2.77734375" style="8" customWidth="1"/>
    <col min="2058" max="2058" width="10.21875" style="8" customWidth="1"/>
    <col min="2059" max="2067" width="8.77734375" style="8" customWidth="1"/>
    <col min="2068" max="2305" width="8.88671875" style="8"/>
    <col min="2306" max="2306" width="0" style="8" hidden="1" customWidth="1"/>
    <col min="2307" max="2312" width="8.77734375" style="8" customWidth="1"/>
    <col min="2313" max="2313" width="2.77734375" style="8" customWidth="1"/>
    <col min="2314" max="2314" width="10.21875" style="8" customWidth="1"/>
    <col min="2315" max="2323" width="8.77734375" style="8" customWidth="1"/>
    <col min="2324" max="2561" width="8.88671875" style="8"/>
    <col min="2562" max="2562" width="0" style="8" hidden="1" customWidth="1"/>
    <col min="2563" max="2568" width="8.77734375" style="8" customWidth="1"/>
    <col min="2569" max="2569" width="2.77734375" style="8" customWidth="1"/>
    <col min="2570" max="2570" width="10.21875" style="8" customWidth="1"/>
    <col min="2571" max="2579" width="8.77734375" style="8" customWidth="1"/>
    <col min="2580" max="2817" width="8.88671875" style="8"/>
    <col min="2818" max="2818" width="0" style="8" hidden="1" customWidth="1"/>
    <col min="2819" max="2824" width="8.77734375" style="8" customWidth="1"/>
    <col min="2825" max="2825" width="2.77734375" style="8" customWidth="1"/>
    <col min="2826" max="2826" width="10.21875" style="8" customWidth="1"/>
    <col min="2827" max="2835" width="8.77734375" style="8" customWidth="1"/>
    <col min="2836" max="3073" width="8.88671875" style="8"/>
    <col min="3074" max="3074" width="0" style="8" hidden="1" customWidth="1"/>
    <col min="3075" max="3080" width="8.77734375" style="8" customWidth="1"/>
    <col min="3081" max="3081" width="2.77734375" style="8" customWidth="1"/>
    <col min="3082" max="3082" width="10.21875" style="8" customWidth="1"/>
    <col min="3083" max="3091" width="8.77734375" style="8" customWidth="1"/>
    <col min="3092" max="3329" width="8.88671875" style="8"/>
    <col min="3330" max="3330" width="0" style="8" hidden="1" customWidth="1"/>
    <col min="3331" max="3336" width="8.77734375" style="8" customWidth="1"/>
    <col min="3337" max="3337" width="2.77734375" style="8" customWidth="1"/>
    <col min="3338" max="3338" width="10.21875" style="8" customWidth="1"/>
    <col min="3339" max="3347" width="8.77734375" style="8" customWidth="1"/>
    <col min="3348" max="3585" width="8.88671875" style="8"/>
    <col min="3586" max="3586" width="0" style="8" hidden="1" customWidth="1"/>
    <col min="3587" max="3592" width="8.77734375" style="8" customWidth="1"/>
    <col min="3593" max="3593" width="2.77734375" style="8" customWidth="1"/>
    <col min="3594" max="3594" width="10.21875" style="8" customWidth="1"/>
    <col min="3595" max="3603" width="8.77734375" style="8" customWidth="1"/>
    <col min="3604" max="3841" width="8.88671875" style="8"/>
    <col min="3842" max="3842" width="0" style="8" hidden="1" customWidth="1"/>
    <col min="3843" max="3848" width="8.77734375" style="8" customWidth="1"/>
    <col min="3849" max="3849" width="2.77734375" style="8" customWidth="1"/>
    <col min="3850" max="3850" width="10.21875" style="8" customWidth="1"/>
    <col min="3851" max="3859" width="8.77734375" style="8" customWidth="1"/>
    <col min="3860" max="4097" width="8.88671875" style="8"/>
    <col min="4098" max="4098" width="0" style="8" hidden="1" customWidth="1"/>
    <col min="4099" max="4104" width="8.77734375" style="8" customWidth="1"/>
    <col min="4105" max="4105" width="2.77734375" style="8" customWidth="1"/>
    <col min="4106" max="4106" width="10.21875" style="8" customWidth="1"/>
    <col min="4107" max="4115" width="8.77734375" style="8" customWidth="1"/>
    <col min="4116" max="4353" width="8.88671875" style="8"/>
    <col min="4354" max="4354" width="0" style="8" hidden="1" customWidth="1"/>
    <col min="4355" max="4360" width="8.77734375" style="8" customWidth="1"/>
    <col min="4361" max="4361" width="2.77734375" style="8" customWidth="1"/>
    <col min="4362" max="4362" width="10.21875" style="8" customWidth="1"/>
    <col min="4363" max="4371" width="8.77734375" style="8" customWidth="1"/>
    <col min="4372" max="4609" width="8.88671875" style="8"/>
    <col min="4610" max="4610" width="0" style="8" hidden="1" customWidth="1"/>
    <col min="4611" max="4616" width="8.77734375" style="8" customWidth="1"/>
    <col min="4617" max="4617" width="2.77734375" style="8" customWidth="1"/>
    <col min="4618" max="4618" width="10.21875" style="8" customWidth="1"/>
    <col min="4619" max="4627" width="8.77734375" style="8" customWidth="1"/>
    <col min="4628" max="4865" width="8.88671875" style="8"/>
    <col min="4866" max="4866" width="0" style="8" hidden="1" customWidth="1"/>
    <col min="4867" max="4872" width="8.77734375" style="8" customWidth="1"/>
    <col min="4873" max="4873" width="2.77734375" style="8" customWidth="1"/>
    <col min="4874" max="4874" width="10.21875" style="8" customWidth="1"/>
    <col min="4875" max="4883" width="8.77734375" style="8" customWidth="1"/>
    <col min="4884" max="5121" width="8.88671875" style="8"/>
    <col min="5122" max="5122" width="0" style="8" hidden="1" customWidth="1"/>
    <col min="5123" max="5128" width="8.77734375" style="8" customWidth="1"/>
    <col min="5129" max="5129" width="2.77734375" style="8" customWidth="1"/>
    <col min="5130" max="5130" width="10.21875" style="8" customWidth="1"/>
    <col min="5131" max="5139" width="8.77734375" style="8" customWidth="1"/>
    <col min="5140" max="5377" width="8.88671875" style="8"/>
    <col min="5378" max="5378" width="0" style="8" hidden="1" customWidth="1"/>
    <col min="5379" max="5384" width="8.77734375" style="8" customWidth="1"/>
    <col min="5385" max="5385" width="2.77734375" style="8" customWidth="1"/>
    <col min="5386" max="5386" width="10.21875" style="8" customWidth="1"/>
    <col min="5387" max="5395" width="8.77734375" style="8" customWidth="1"/>
    <col min="5396" max="5633" width="8.88671875" style="8"/>
    <col min="5634" max="5634" width="0" style="8" hidden="1" customWidth="1"/>
    <col min="5635" max="5640" width="8.77734375" style="8" customWidth="1"/>
    <col min="5641" max="5641" width="2.77734375" style="8" customWidth="1"/>
    <col min="5642" max="5642" width="10.21875" style="8" customWidth="1"/>
    <col min="5643" max="5651" width="8.77734375" style="8" customWidth="1"/>
    <col min="5652" max="5889" width="8.88671875" style="8"/>
    <col min="5890" max="5890" width="0" style="8" hidden="1" customWidth="1"/>
    <col min="5891" max="5896" width="8.77734375" style="8" customWidth="1"/>
    <col min="5897" max="5897" width="2.77734375" style="8" customWidth="1"/>
    <col min="5898" max="5898" width="10.21875" style="8" customWidth="1"/>
    <col min="5899" max="5907" width="8.77734375" style="8" customWidth="1"/>
    <col min="5908" max="6145" width="8.88671875" style="8"/>
    <col min="6146" max="6146" width="0" style="8" hidden="1" customWidth="1"/>
    <col min="6147" max="6152" width="8.77734375" style="8" customWidth="1"/>
    <col min="6153" max="6153" width="2.77734375" style="8" customWidth="1"/>
    <col min="6154" max="6154" width="10.21875" style="8" customWidth="1"/>
    <col min="6155" max="6163" width="8.77734375" style="8" customWidth="1"/>
    <col min="6164" max="6401" width="8.88671875" style="8"/>
    <col min="6402" max="6402" width="0" style="8" hidden="1" customWidth="1"/>
    <col min="6403" max="6408" width="8.77734375" style="8" customWidth="1"/>
    <col min="6409" max="6409" width="2.77734375" style="8" customWidth="1"/>
    <col min="6410" max="6410" width="10.21875" style="8" customWidth="1"/>
    <col min="6411" max="6419" width="8.77734375" style="8" customWidth="1"/>
    <col min="6420" max="6657" width="8.88671875" style="8"/>
    <col min="6658" max="6658" width="0" style="8" hidden="1" customWidth="1"/>
    <col min="6659" max="6664" width="8.77734375" style="8" customWidth="1"/>
    <col min="6665" max="6665" width="2.77734375" style="8" customWidth="1"/>
    <col min="6666" max="6666" width="10.21875" style="8" customWidth="1"/>
    <col min="6667" max="6675" width="8.77734375" style="8" customWidth="1"/>
    <col min="6676" max="6913" width="8.88671875" style="8"/>
    <col min="6914" max="6914" width="0" style="8" hidden="1" customWidth="1"/>
    <col min="6915" max="6920" width="8.77734375" style="8" customWidth="1"/>
    <col min="6921" max="6921" width="2.77734375" style="8" customWidth="1"/>
    <col min="6922" max="6922" width="10.21875" style="8" customWidth="1"/>
    <col min="6923" max="6931" width="8.77734375" style="8" customWidth="1"/>
    <col min="6932" max="7169" width="8.88671875" style="8"/>
    <col min="7170" max="7170" width="0" style="8" hidden="1" customWidth="1"/>
    <col min="7171" max="7176" width="8.77734375" style="8" customWidth="1"/>
    <col min="7177" max="7177" width="2.77734375" style="8" customWidth="1"/>
    <col min="7178" max="7178" width="10.21875" style="8" customWidth="1"/>
    <col min="7179" max="7187" width="8.77734375" style="8" customWidth="1"/>
    <col min="7188" max="7425" width="8.88671875" style="8"/>
    <col min="7426" max="7426" width="0" style="8" hidden="1" customWidth="1"/>
    <col min="7427" max="7432" width="8.77734375" style="8" customWidth="1"/>
    <col min="7433" max="7433" width="2.77734375" style="8" customWidth="1"/>
    <col min="7434" max="7434" width="10.21875" style="8" customWidth="1"/>
    <col min="7435" max="7443" width="8.77734375" style="8" customWidth="1"/>
    <col min="7444" max="7681" width="8.88671875" style="8"/>
    <col min="7682" max="7682" width="0" style="8" hidden="1" customWidth="1"/>
    <col min="7683" max="7688" width="8.77734375" style="8" customWidth="1"/>
    <col min="7689" max="7689" width="2.77734375" style="8" customWidth="1"/>
    <col min="7690" max="7690" width="10.21875" style="8" customWidth="1"/>
    <col min="7691" max="7699" width="8.77734375" style="8" customWidth="1"/>
    <col min="7700" max="7937" width="8.88671875" style="8"/>
    <col min="7938" max="7938" width="0" style="8" hidden="1" customWidth="1"/>
    <col min="7939" max="7944" width="8.77734375" style="8" customWidth="1"/>
    <col min="7945" max="7945" width="2.77734375" style="8" customWidth="1"/>
    <col min="7946" max="7946" width="10.21875" style="8" customWidth="1"/>
    <col min="7947" max="7955" width="8.77734375" style="8" customWidth="1"/>
    <col min="7956" max="8193" width="8.88671875" style="8"/>
    <col min="8194" max="8194" width="0" style="8" hidden="1" customWidth="1"/>
    <col min="8195" max="8200" width="8.77734375" style="8" customWidth="1"/>
    <col min="8201" max="8201" width="2.77734375" style="8" customWidth="1"/>
    <col min="8202" max="8202" width="10.21875" style="8" customWidth="1"/>
    <col min="8203" max="8211" width="8.77734375" style="8" customWidth="1"/>
    <col min="8212" max="8449" width="8.88671875" style="8"/>
    <col min="8450" max="8450" width="0" style="8" hidden="1" customWidth="1"/>
    <col min="8451" max="8456" width="8.77734375" style="8" customWidth="1"/>
    <col min="8457" max="8457" width="2.77734375" style="8" customWidth="1"/>
    <col min="8458" max="8458" width="10.21875" style="8" customWidth="1"/>
    <col min="8459" max="8467" width="8.77734375" style="8" customWidth="1"/>
    <col min="8468" max="8705" width="8.88671875" style="8"/>
    <col min="8706" max="8706" width="0" style="8" hidden="1" customWidth="1"/>
    <col min="8707" max="8712" width="8.77734375" style="8" customWidth="1"/>
    <col min="8713" max="8713" width="2.77734375" style="8" customWidth="1"/>
    <col min="8714" max="8714" width="10.21875" style="8" customWidth="1"/>
    <col min="8715" max="8723" width="8.77734375" style="8" customWidth="1"/>
    <col min="8724" max="8961" width="8.88671875" style="8"/>
    <col min="8962" max="8962" width="0" style="8" hidden="1" customWidth="1"/>
    <col min="8963" max="8968" width="8.77734375" style="8" customWidth="1"/>
    <col min="8969" max="8969" width="2.77734375" style="8" customWidth="1"/>
    <col min="8970" max="8970" width="10.21875" style="8" customWidth="1"/>
    <col min="8971" max="8979" width="8.77734375" style="8" customWidth="1"/>
    <col min="8980" max="9217" width="8.88671875" style="8"/>
    <col min="9218" max="9218" width="0" style="8" hidden="1" customWidth="1"/>
    <col min="9219" max="9224" width="8.77734375" style="8" customWidth="1"/>
    <col min="9225" max="9225" width="2.77734375" style="8" customWidth="1"/>
    <col min="9226" max="9226" width="10.21875" style="8" customWidth="1"/>
    <col min="9227" max="9235" width="8.77734375" style="8" customWidth="1"/>
    <col min="9236" max="9473" width="8.88671875" style="8"/>
    <col min="9474" max="9474" width="0" style="8" hidden="1" customWidth="1"/>
    <col min="9475" max="9480" width="8.77734375" style="8" customWidth="1"/>
    <col min="9481" max="9481" width="2.77734375" style="8" customWidth="1"/>
    <col min="9482" max="9482" width="10.21875" style="8" customWidth="1"/>
    <col min="9483" max="9491" width="8.77734375" style="8" customWidth="1"/>
    <col min="9492" max="9729" width="8.88671875" style="8"/>
    <col min="9730" max="9730" width="0" style="8" hidden="1" customWidth="1"/>
    <col min="9731" max="9736" width="8.77734375" style="8" customWidth="1"/>
    <col min="9737" max="9737" width="2.77734375" style="8" customWidth="1"/>
    <col min="9738" max="9738" width="10.21875" style="8" customWidth="1"/>
    <col min="9739" max="9747" width="8.77734375" style="8" customWidth="1"/>
    <col min="9748" max="9985" width="8.88671875" style="8"/>
    <col min="9986" max="9986" width="0" style="8" hidden="1" customWidth="1"/>
    <col min="9987" max="9992" width="8.77734375" style="8" customWidth="1"/>
    <col min="9993" max="9993" width="2.77734375" style="8" customWidth="1"/>
    <col min="9994" max="9994" width="10.21875" style="8" customWidth="1"/>
    <col min="9995" max="10003" width="8.77734375" style="8" customWidth="1"/>
    <col min="10004" max="10241" width="8.88671875" style="8"/>
    <col min="10242" max="10242" width="0" style="8" hidden="1" customWidth="1"/>
    <col min="10243" max="10248" width="8.77734375" style="8" customWidth="1"/>
    <col min="10249" max="10249" width="2.77734375" style="8" customWidth="1"/>
    <col min="10250" max="10250" width="10.21875" style="8" customWidth="1"/>
    <col min="10251" max="10259" width="8.77734375" style="8" customWidth="1"/>
    <col min="10260" max="10497" width="8.88671875" style="8"/>
    <col min="10498" max="10498" width="0" style="8" hidden="1" customWidth="1"/>
    <col min="10499" max="10504" width="8.77734375" style="8" customWidth="1"/>
    <col min="10505" max="10505" width="2.77734375" style="8" customWidth="1"/>
    <col min="10506" max="10506" width="10.21875" style="8" customWidth="1"/>
    <col min="10507" max="10515" width="8.77734375" style="8" customWidth="1"/>
    <col min="10516" max="10753" width="8.88671875" style="8"/>
    <col min="10754" max="10754" width="0" style="8" hidden="1" customWidth="1"/>
    <col min="10755" max="10760" width="8.77734375" style="8" customWidth="1"/>
    <col min="10761" max="10761" width="2.77734375" style="8" customWidth="1"/>
    <col min="10762" max="10762" width="10.21875" style="8" customWidth="1"/>
    <col min="10763" max="10771" width="8.77734375" style="8" customWidth="1"/>
    <col min="10772" max="11009" width="8.88671875" style="8"/>
    <col min="11010" max="11010" width="0" style="8" hidden="1" customWidth="1"/>
    <col min="11011" max="11016" width="8.77734375" style="8" customWidth="1"/>
    <col min="11017" max="11017" width="2.77734375" style="8" customWidth="1"/>
    <col min="11018" max="11018" width="10.21875" style="8" customWidth="1"/>
    <col min="11019" max="11027" width="8.77734375" style="8" customWidth="1"/>
    <col min="11028" max="11265" width="8.88671875" style="8"/>
    <col min="11266" max="11266" width="0" style="8" hidden="1" customWidth="1"/>
    <col min="11267" max="11272" width="8.77734375" style="8" customWidth="1"/>
    <col min="11273" max="11273" width="2.77734375" style="8" customWidth="1"/>
    <col min="11274" max="11274" width="10.21875" style="8" customWidth="1"/>
    <col min="11275" max="11283" width="8.77734375" style="8" customWidth="1"/>
    <col min="11284" max="11521" width="8.88671875" style="8"/>
    <col min="11522" max="11522" width="0" style="8" hidden="1" customWidth="1"/>
    <col min="11523" max="11528" width="8.77734375" style="8" customWidth="1"/>
    <col min="11529" max="11529" width="2.77734375" style="8" customWidth="1"/>
    <col min="11530" max="11530" width="10.21875" style="8" customWidth="1"/>
    <col min="11531" max="11539" width="8.77734375" style="8" customWidth="1"/>
    <col min="11540" max="11777" width="8.88671875" style="8"/>
    <col min="11778" max="11778" width="0" style="8" hidden="1" customWidth="1"/>
    <col min="11779" max="11784" width="8.77734375" style="8" customWidth="1"/>
    <col min="11785" max="11785" width="2.77734375" style="8" customWidth="1"/>
    <col min="11786" max="11786" width="10.21875" style="8" customWidth="1"/>
    <col min="11787" max="11795" width="8.77734375" style="8" customWidth="1"/>
    <col min="11796" max="12033" width="8.88671875" style="8"/>
    <col min="12034" max="12034" width="0" style="8" hidden="1" customWidth="1"/>
    <col min="12035" max="12040" width="8.77734375" style="8" customWidth="1"/>
    <col min="12041" max="12041" width="2.77734375" style="8" customWidth="1"/>
    <col min="12042" max="12042" width="10.21875" style="8" customWidth="1"/>
    <col min="12043" max="12051" width="8.77734375" style="8" customWidth="1"/>
    <col min="12052" max="12289" width="8.88671875" style="8"/>
    <col min="12290" max="12290" width="0" style="8" hidden="1" customWidth="1"/>
    <col min="12291" max="12296" width="8.77734375" style="8" customWidth="1"/>
    <col min="12297" max="12297" width="2.77734375" style="8" customWidth="1"/>
    <col min="12298" max="12298" width="10.21875" style="8" customWidth="1"/>
    <col min="12299" max="12307" width="8.77734375" style="8" customWidth="1"/>
    <col min="12308" max="12545" width="8.88671875" style="8"/>
    <col min="12546" max="12546" width="0" style="8" hidden="1" customWidth="1"/>
    <col min="12547" max="12552" width="8.77734375" style="8" customWidth="1"/>
    <col min="12553" max="12553" width="2.77734375" style="8" customWidth="1"/>
    <col min="12554" max="12554" width="10.21875" style="8" customWidth="1"/>
    <col min="12555" max="12563" width="8.77734375" style="8" customWidth="1"/>
    <col min="12564" max="12801" width="8.88671875" style="8"/>
    <col min="12802" max="12802" width="0" style="8" hidden="1" customWidth="1"/>
    <col min="12803" max="12808" width="8.77734375" style="8" customWidth="1"/>
    <col min="12809" max="12809" width="2.77734375" style="8" customWidth="1"/>
    <col min="12810" max="12810" width="10.21875" style="8" customWidth="1"/>
    <col min="12811" max="12819" width="8.77734375" style="8" customWidth="1"/>
    <col min="12820" max="13057" width="8.88671875" style="8"/>
    <col min="13058" max="13058" width="0" style="8" hidden="1" customWidth="1"/>
    <col min="13059" max="13064" width="8.77734375" style="8" customWidth="1"/>
    <col min="13065" max="13065" width="2.77734375" style="8" customWidth="1"/>
    <col min="13066" max="13066" width="10.21875" style="8" customWidth="1"/>
    <col min="13067" max="13075" width="8.77734375" style="8" customWidth="1"/>
    <col min="13076" max="13313" width="8.88671875" style="8"/>
    <col min="13314" max="13314" width="0" style="8" hidden="1" customWidth="1"/>
    <col min="13315" max="13320" width="8.77734375" style="8" customWidth="1"/>
    <col min="13321" max="13321" width="2.77734375" style="8" customWidth="1"/>
    <col min="13322" max="13322" width="10.21875" style="8" customWidth="1"/>
    <col min="13323" max="13331" width="8.77734375" style="8" customWidth="1"/>
    <col min="13332" max="13569" width="8.88671875" style="8"/>
    <col min="13570" max="13570" width="0" style="8" hidden="1" customWidth="1"/>
    <col min="13571" max="13576" width="8.77734375" style="8" customWidth="1"/>
    <col min="13577" max="13577" width="2.77734375" style="8" customWidth="1"/>
    <col min="13578" max="13578" width="10.21875" style="8" customWidth="1"/>
    <col min="13579" max="13587" width="8.77734375" style="8" customWidth="1"/>
    <col min="13588" max="13825" width="8.88671875" style="8"/>
    <col min="13826" max="13826" width="0" style="8" hidden="1" customWidth="1"/>
    <col min="13827" max="13832" width="8.77734375" style="8" customWidth="1"/>
    <col min="13833" max="13833" width="2.77734375" style="8" customWidth="1"/>
    <col min="13834" max="13834" width="10.21875" style="8" customWidth="1"/>
    <col min="13835" max="13843" width="8.77734375" style="8" customWidth="1"/>
    <col min="13844" max="14081" width="8.88671875" style="8"/>
    <col min="14082" max="14082" width="0" style="8" hidden="1" customWidth="1"/>
    <col min="14083" max="14088" width="8.77734375" style="8" customWidth="1"/>
    <col min="14089" max="14089" width="2.77734375" style="8" customWidth="1"/>
    <col min="14090" max="14090" width="10.21875" style="8" customWidth="1"/>
    <col min="14091" max="14099" width="8.77734375" style="8" customWidth="1"/>
    <col min="14100" max="14337" width="8.88671875" style="8"/>
    <col min="14338" max="14338" width="0" style="8" hidden="1" customWidth="1"/>
    <col min="14339" max="14344" width="8.77734375" style="8" customWidth="1"/>
    <col min="14345" max="14345" width="2.77734375" style="8" customWidth="1"/>
    <col min="14346" max="14346" width="10.21875" style="8" customWidth="1"/>
    <col min="14347" max="14355" width="8.77734375" style="8" customWidth="1"/>
    <col min="14356" max="14593" width="8.88671875" style="8"/>
    <col min="14594" max="14594" width="0" style="8" hidden="1" customWidth="1"/>
    <col min="14595" max="14600" width="8.77734375" style="8" customWidth="1"/>
    <col min="14601" max="14601" width="2.77734375" style="8" customWidth="1"/>
    <col min="14602" max="14602" width="10.21875" style="8" customWidth="1"/>
    <col min="14603" max="14611" width="8.77734375" style="8" customWidth="1"/>
    <col min="14612" max="14849" width="8.88671875" style="8"/>
    <col min="14850" max="14850" width="0" style="8" hidden="1" customWidth="1"/>
    <col min="14851" max="14856" width="8.77734375" style="8" customWidth="1"/>
    <col min="14857" max="14857" width="2.77734375" style="8" customWidth="1"/>
    <col min="14858" max="14858" width="10.21875" style="8" customWidth="1"/>
    <col min="14859" max="14867" width="8.77734375" style="8" customWidth="1"/>
    <col min="14868" max="15105" width="8.88671875" style="8"/>
    <col min="15106" max="15106" width="0" style="8" hidden="1" customWidth="1"/>
    <col min="15107" max="15112" width="8.77734375" style="8" customWidth="1"/>
    <col min="15113" max="15113" width="2.77734375" style="8" customWidth="1"/>
    <col min="15114" max="15114" width="10.21875" style="8" customWidth="1"/>
    <col min="15115" max="15123" width="8.77734375" style="8" customWidth="1"/>
    <col min="15124" max="15361" width="8.88671875" style="8"/>
    <col min="15362" max="15362" width="0" style="8" hidden="1" customWidth="1"/>
    <col min="15363" max="15368" width="8.77734375" style="8" customWidth="1"/>
    <col min="15369" max="15369" width="2.77734375" style="8" customWidth="1"/>
    <col min="15370" max="15370" width="10.21875" style="8" customWidth="1"/>
    <col min="15371" max="15379" width="8.77734375" style="8" customWidth="1"/>
    <col min="15380" max="15617" width="8.88671875" style="8"/>
    <col min="15618" max="15618" width="0" style="8" hidden="1" customWidth="1"/>
    <col min="15619" max="15624" width="8.77734375" style="8" customWidth="1"/>
    <col min="15625" max="15625" width="2.77734375" style="8" customWidth="1"/>
    <col min="15626" max="15626" width="10.21875" style="8" customWidth="1"/>
    <col min="15627" max="15635" width="8.77734375" style="8" customWidth="1"/>
    <col min="15636" max="15873" width="8.88671875" style="8"/>
    <col min="15874" max="15874" width="0" style="8" hidden="1" customWidth="1"/>
    <col min="15875" max="15880" width="8.77734375" style="8" customWidth="1"/>
    <col min="15881" max="15881" width="2.77734375" style="8" customWidth="1"/>
    <col min="15882" max="15882" width="10.21875" style="8" customWidth="1"/>
    <col min="15883" max="15891" width="8.77734375" style="8" customWidth="1"/>
    <col min="15892" max="16129" width="8.88671875" style="8"/>
    <col min="16130" max="16130" width="0" style="8" hidden="1" customWidth="1"/>
    <col min="16131" max="16136" width="8.77734375" style="8" customWidth="1"/>
    <col min="16137" max="16137" width="2.77734375" style="8" customWidth="1"/>
    <col min="16138" max="16138" width="10.21875" style="8" customWidth="1"/>
    <col min="16139" max="16147" width="8.77734375" style="8" customWidth="1"/>
    <col min="16148" max="16384" width="8.88671875" style="8"/>
  </cols>
  <sheetData>
    <row r="1" spans="1:21" hidden="1">
      <c r="D1" s="44" t="s">
        <v>171</v>
      </c>
      <c r="E1" s="44" t="s">
        <v>173</v>
      </c>
      <c r="F1" s="44" t="s">
        <v>174</v>
      </c>
      <c r="G1" s="44" t="s">
        <v>175</v>
      </c>
      <c r="H1" s="44" t="s">
        <v>172</v>
      </c>
      <c r="K1" s="44" t="s">
        <v>30</v>
      </c>
      <c r="L1" s="44" t="s">
        <v>34</v>
      </c>
      <c r="M1" s="44" t="s">
        <v>35</v>
      </c>
      <c r="O1" s="8" t="s">
        <v>36</v>
      </c>
      <c r="P1" s="3" t="s">
        <v>38</v>
      </c>
      <c r="S1" s="44" t="s">
        <v>30</v>
      </c>
    </row>
    <row r="2" spans="1:21" hidden="1">
      <c r="D2" s="44"/>
      <c r="E2" s="44"/>
      <c r="F2" s="44"/>
      <c r="G2" s="44"/>
      <c r="H2" s="44"/>
      <c r="K2" s="44"/>
      <c r="L2" s="44"/>
      <c r="M2" s="44"/>
      <c r="O2" s="44" t="s">
        <v>179</v>
      </c>
      <c r="P2" s="3" t="s">
        <v>39</v>
      </c>
    </row>
    <row r="3" spans="1:21" ht="20.100000000000001" customHeight="1">
      <c r="B3" s="8">
        <v>1</v>
      </c>
      <c r="C3" s="8" t="str">
        <f>VLOOKUP(B3, Lookups!A:D,4,FALSE)</f>
        <v>W06000001</v>
      </c>
      <c r="D3" s="9"/>
    </row>
    <row r="4" spans="1:21" ht="20.100000000000001" customHeight="1">
      <c r="C4" s="17" t="str">
        <f>"Table 1: Projected Total Population by Variant, "&amp;VLOOKUP($B$3,Lookups!A:D,3)</f>
        <v>Table 1: Projected Total Population by Variant, Isle of Anglesey</v>
      </c>
      <c r="D4" s="18"/>
      <c r="E4" s="19"/>
      <c r="F4" s="19"/>
      <c r="G4" s="19"/>
      <c r="H4" s="19"/>
      <c r="I4" s="19"/>
      <c r="J4" s="17" t="str">
        <f>"Table 2: Projected Components of Change, Principal Projection, "&amp;VLOOKUP($B$3,Lookups!A:D,3)</f>
        <v>Table 2: Projected Components of Change, Principal Projection, Isle of Anglesey</v>
      </c>
      <c r="K4" s="19"/>
      <c r="L4" s="19"/>
      <c r="M4" s="19"/>
      <c r="N4" s="19"/>
      <c r="O4" s="19"/>
      <c r="P4" s="19"/>
      <c r="Q4" s="19"/>
      <c r="R4" s="19"/>
      <c r="S4" s="19"/>
    </row>
    <row r="5" spans="1:21" ht="54.95" customHeight="1">
      <c r="A5" s="44" t="s">
        <v>180</v>
      </c>
      <c r="B5" s="11" t="s">
        <v>68</v>
      </c>
      <c r="C5" s="20" t="s">
        <v>100</v>
      </c>
      <c r="D5" s="21" t="s">
        <v>101</v>
      </c>
      <c r="E5" s="21" t="s">
        <v>102</v>
      </c>
      <c r="F5" s="21" t="s">
        <v>103</v>
      </c>
      <c r="G5" s="21" t="s">
        <v>104</v>
      </c>
      <c r="H5" s="21" t="s">
        <v>105</v>
      </c>
      <c r="I5" s="22"/>
      <c r="J5" s="20" t="s">
        <v>100</v>
      </c>
      <c r="K5" s="21" t="s">
        <v>106</v>
      </c>
      <c r="L5" s="21" t="s">
        <v>34</v>
      </c>
      <c r="M5" s="21" t="s">
        <v>35</v>
      </c>
      <c r="N5" s="21" t="s">
        <v>71</v>
      </c>
      <c r="O5" s="21" t="s">
        <v>72</v>
      </c>
      <c r="P5" s="21" t="s">
        <v>73</v>
      </c>
      <c r="Q5" s="21" t="s">
        <v>74</v>
      </c>
      <c r="R5" s="21" t="s">
        <v>75</v>
      </c>
      <c r="S5" s="21" t="s">
        <v>107</v>
      </c>
      <c r="T5" s="16"/>
    </row>
    <row r="6" spans="1:21" ht="14.1" customHeight="1">
      <c r="A6" s="44" t="s">
        <v>181</v>
      </c>
      <c r="B6" s="8">
        <v>7</v>
      </c>
      <c r="C6" s="23">
        <v>2014</v>
      </c>
      <c r="D6" s="24">
        <f>VLOOKUP(D$1&amp;$C$3&amp;"StartPop", Data!$A:$AF, $B6,FALSE)</f>
        <v>70169</v>
      </c>
      <c r="E6" s="24">
        <f>VLOOKUP(E$1&amp;$C$3&amp;"StartPop", Data!$A:$AF, $B6,FALSE)</f>
        <v>70169</v>
      </c>
      <c r="F6" s="24">
        <f>VLOOKUP(F$1&amp;$C$3&amp;"StartPop", Data!$A:$AF, $B6,FALSE)</f>
        <v>70169</v>
      </c>
      <c r="G6" s="24">
        <f>VLOOKUP(G$1&amp;$C$3&amp;"StartPop", Data!$A:$AF, $B6,FALSE)</f>
        <v>70169</v>
      </c>
      <c r="H6" s="24">
        <f>VLOOKUP(H$1&amp;$C$3&amp;"StartPop", Data!$A:$AF, $B6,FALSE)</f>
        <v>70169</v>
      </c>
      <c r="I6" s="19"/>
      <c r="J6" s="23" t="s">
        <v>78</v>
      </c>
      <c r="K6" s="24">
        <f>VLOOKUP("PR"&amp;$C$3&amp;K$1, Data!$A:$AF, $B6,FALSE)</f>
        <v>70169</v>
      </c>
      <c r="L6" s="24">
        <f ca="1">SUMIF(Data!$A:$A, "=PR"&amp;$C$3&amp;L$1, INDIRECT("Data!"&amp;$A6&amp;":"&amp;$A6))</f>
        <v>757.65476061483844</v>
      </c>
      <c r="M6" s="24">
        <f>VLOOKUP("PR"&amp;$C$3&amp;M$1, Data!$A:$AF, $B6,FALSE)</f>
        <v>795.65935873529281</v>
      </c>
      <c r="N6" s="24">
        <f ca="1">L6-M6</f>
        <v>-38.004598120454375</v>
      </c>
      <c r="O6" s="24">
        <f>VLOOKUP("PR"&amp;$C$3&amp;O$1, Data!$A:$AF, $B6,FALSE)-VLOOKUP("PR"&amp;$C$3&amp;O$2, Data!$A:$AF, $B6,FALSE)</f>
        <v>12.274559999998473</v>
      </c>
      <c r="P6" s="24">
        <f>VLOOKUP("PR"&amp;$C$3&amp;P$1, Data!$A:$AF, $B6,FALSE)-VLOOKUP("PR"&amp;$C$3&amp;P$2, Data!$A:$AF, $B6,FALSE)</f>
        <v>22.200000000000102</v>
      </c>
      <c r="Q6" s="24">
        <f>O6+P6</f>
        <v>34.474559999998576</v>
      </c>
      <c r="R6" s="24">
        <f ca="1">N6+Q6</f>
        <v>-3.5300381204557993</v>
      </c>
      <c r="S6" s="24">
        <f>VLOOKUP("PR"&amp;$C$3&amp;S$1, Data!$A:$AF, $B6+1,FALSE)</f>
        <v>70165.469961879528</v>
      </c>
      <c r="T6" s="15"/>
      <c r="U6" s="15"/>
    </row>
    <row r="7" spans="1:21" ht="14.1" customHeight="1">
      <c r="A7" s="8" t="s">
        <v>182</v>
      </c>
      <c r="B7" s="8">
        <v>8</v>
      </c>
      <c r="C7" s="23">
        <v>2015</v>
      </c>
      <c r="D7" s="24">
        <f>VLOOKUP(D$1&amp;$C$3&amp;"StartPop", Data!$A:$AF, $B7,FALSE)</f>
        <v>70165.469961879528</v>
      </c>
      <c r="E7" s="24">
        <f>VLOOKUP(E$1&amp;$C$3&amp;"StartPop", Data!$A:$AF, $B7,FALSE)</f>
        <v>70165.469961879528</v>
      </c>
      <c r="F7" s="24">
        <f>VLOOKUP(F$1&amp;$C$3&amp;"StartPop", Data!$A:$AF, $B7,FALSE)</f>
        <v>70165.469961879528</v>
      </c>
      <c r="G7" s="24">
        <f>VLOOKUP(G$1&amp;$C$3&amp;"StartPop", Data!$A:$AF, $B7,FALSE)</f>
        <v>70248.153750097947</v>
      </c>
      <c r="H7" s="24">
        <f>VLOOKUP(H$1&amp;$C$3&amp;"StartPop", Data!$A:$AF, $B7,FALSE)</f>
        <v>70131.080355265163</v>
      </c>
      <c r="I7" s="19"/>
      <c r="J7" s="23" t="s">
        <v>79</v>
      </c>
      <c r="K7" s="24">
        <f>VLOOKUP("PR"&amp;$C$3&amp;K$1, Data!$A:$AF, $B7,FALSE)</f>
        <v>70165.469961879528</v>
      </c>
      <c r="L7" s="24">
        <f ca="1">SUMIF(Data!$A:$A, "=PR"&amp;$C$3&amp;L$1, INDIRECT("Data!"&amp;$A7&amp;":"&amp;$A7))</f>
        <v>753.68624549870901</v>
      </c>
      <c r="M7" s="24">
        <f>VLOOKUP("PR"&amp;$C$3&amp;M$1, Data!$A:$AF, $B7,FALSE)</f>
        <v>783.59073829098656</v>
      </c>
      <c r="N7" s="24">
        <f ca="1">L7-M7</f>
        <v>-29.904492792277551</v>
      </c>
      <c r="O7" s="24">
        <f>VLOOKUP("PR"&amp;$C$3&amp;O$1, Data!$A:$AF, $B7,FALSE)-VLOOKUP("PR"&amp;$C$3&amp;O$2, Data!$A:$AF, $B7,FALSE)</f>
        <v>12.274559999999383</v>
      </c>
      <c r="P7" s="24">
        <f>VLOOKUP("PR"&amp;$C$3&amp;P$1, Data!$A:$AF, $B7,FALSE)-VLOOKUP("PR"&amp;$C$3&amp;P$2, Data!$A:$AF, $B7,FALSE)</f>
        <v>22.200000000000045</v>
      </c>
      <c r="Q7" s="24">
        <f>O7+P7</f>
        <v>34.474559999999428</v>
      </c>
      <c r="R7" s="24">
        <f ca="1">N7+Q7</f>
        <v>4.5700672077218769</v>
      </c>
      <c r="S7" s="24">
        <f>VLOOKUP("PR"&amp;$C$3&amp;S$1, Data!$A:$AF, $B7+1,FALSE)</f>
        <v>70170.040029087293</v>
      </c>
      <c r="T7" s="15"/>
      <c r="U7" s="15"/>
    </row>
    <row r="8" spans="1:21" ht="14.1" customHeight="1">
      <c r="A8" s="8" t="s">
        <v>183</v>
      </c>
      <c r="B8" s="8">
        <v>9</v>
      </c>
      <c r="C8" s="23">
        <v>2016</v>
      </c>
      <c r="D8" s="24">
        <f>VLOOKUP(D$1&amp;$C$3&amp;"StartPop", Data!$A:$AF, $B8,FALSE)</f>
        <v>70170.040029087293</v>
      </c>
      <c r="E8" s="24">
        <f>VLOOKUP(E$1&amp;$C$3&amp;"StartPop", Data!$A:$AF, $B8,FALSE)</f>
        <v>70128.993792517984</v>
      </c>
      <c r="F8" s="24">
        <f>VLOOKUP(F$1&amp;$C$3&amp;"StartPop", Data!$A:$AF, $B8,FALSE)</f>
        <v>70194.998411938766</v>
      </c>
      <c r="G8" s="24">
        <f>VLOOKUP(G$1&amp;$C$3&amp;"StartPop", Data!$A:$AF, $B8,FALSE)</f>
        <v>70336.934999282923</v>
      </c>
      <c r="H8" s="24">
        <f>VLOOKUP(H$1&amp;$C$3&amp;"StartPop", Data!$A:$AF, $B8,FALSE)</f>
        <v>70102.760817997463</v>
      </c>
      <c r="I8" s="19"/>
      <c r="J8" s="23" t="s">
        <v>80</v>
      </c>
      <c r="K8" s="24">
        <f>VLOOKUP("PR"&amp;$C$3&amp;K$1, Data!$A:$AF, $B8,FALSE)</f>
        <v>70170.040029087293</v>
      </c>
      <c r="L8" s="24">
        <f ca="1">SUMIF(Data!$A:$A, "=PR"&amp;$C$3&amp;L$1, INDIRECT("Data!"&amp;$A8&amp;":"&amp;$A8))</f>
        <v>751.14097285352966</v>
      </c>
      <c r="M8" s="24">
        <f>VLOOKUP("PR"&amp;$C$3&amp;M$1, Data!$A:$AF, $B8,FALSE)</f>
        <v>779.61189182535873</v>
      </c>
      <c r="N8" s="24">
        <f t="shared" ref="N8:N30" ca="1" si="0">L8-M8</f>
        <v>-28.470918971829065</v>
      </c>
      <c r="O8" s="24">
        <f>VLOOKUP("PR"&amp;$C$3&amp;O$1, Data!$A:$AF, $B8,FALSE)-VLOOKUP("PR"&amp;$C$3&amp;O$2, Data!$A:$AF, $B8,FALSE)</f>
        <v>12.274559999999838</v>
      </c>
      <c r="P8" s="24">
        <f>VLOOKUP("PR"&amp;$C$3&amp;P$1, Data!$A:$AF, $B8,FALSE)-VLOOKUP("PR"&amp;$C$3&amp;P$2, Data!$A:$AF, $B8,FALSE)</f>
        <v>22.20000000000006</v>
      </c>
      <c r="Q8" s="24">
        <f t="shared" ref="Q8:Q30" si="1">O8+P8</f>
        <v>34.474559999999897</v>
      </c>
      <c r="R8" s="24">
        <f t="shared" ref="R8:R30" ca="1" si="2">N8+Q8</f>
        <v>6.0036410281708328</v>
      </c>
      <c r="S8" s="24">
        <f>VLOOKUP("PR"&amp;$C$3&amp;S$1, Data!$A:$AF, $B8+1,FALSE)</f>
        <v>70176.043670115454</v>
      </c>
      <c r="T8" s="15"/>
      <c r="U8" s="15"/>
    </row>
    <row r="9" spans="1:21" ht="14.1" customHeight="1">
      <c r="A9" s="8" t="s">
        <v>184</v>
      </c>
      <c r="B9" s="8">
        <v>10</v>
      </c>
      <c r="C9" s="23">
        <v>2017</v>
      </c>
      <c r="D9" s="24">
        <f>VLOOKUP(D$1&amp;$C$3&amp;"StartPop", Data!$A:$AF, $B9,FALSE)</f>
        <v>70176.043670115454</v>
      </c>
      <c r="E9" s="24">
        <f>VLOOKUP(E$1&amp;$C$3&amp;"StartPop", Data!$A:$AF, $B9,FALSE)</f>
        <v>70082.825054617759</v>
      </c>
      <c r="F9" s="24">
        <f>VLOOKUP(F$1&amp;$C$3&amp;"StartPop", Data!$A:$AF, $B9,FALSE)</f>
        <v>70229.015633740346</v>
      </c>
      <c r="G9" s="24">
        <f>VLOOKUP(G$1&amp;$C$3&amp;"StartPop", Data!$A:$AF, $B9,FALSE)</f>
        <v>70428.643481146864</v>
      </c>
      <c r="H9" s="24">
        <f>VLOOKUP(H$1&amp;$C$3&amp;"StartPop", Data!$A:$AF, $B9,FALSE)</f>
        <v>70079.915360824947</v>
      </c>
      <c r="I9" s="19"/>
      <c r="J9" s="23" t="s">
        <v>81</v>
      </c>
      <c r="K9" s="24">
        <f>VLOOKUP("PR"&amp;$C$3&amp;K$1, Data!$A:$AF, $B9,FALSE)</f>
        <v>70176.043670115454</v>
      </c>
      <c r="L9" s="24">
        <f ca="1">SUMIF(Data!$A:$A, "=PR"&amp;$C$3&amp;L$1, INDIRECT("Data!"&amp;$A9&amp;":"&amp;$A9))</f>
        <v>748.25723300088589</v>
      </c>
      <c r="M9" s="24">
        <f>VLOOKUP("PR"&amp;$C$3&amp;M$1, Data!$A:$AF, $B9,FALSE)</f>
        <v>783.7951639643926</v>
      </c>
      <c r="N9" s="24">
        <f t="shared" ca="1" si="0"/>
        <v>-35.53793096350671</v>
      </c>
      <c r="O9" s="24">
        <f>VLOOKUP("PR"&amp;$C$3&amp;O$1, Data!$A:$AF, $B9,FALSE)-VLOOKUP("PR"&amp;$C$3&amp;O$2, Data!$A:$AF, $B9,FALSE)</f>
        <v>12.274559999998928</v>
      </c>
      <c r="P9" s="24">
        <f>VLOOKUP("PR"&amp;$C$3&amp;P$1, Data!$A:$AF, $B9,FALSE)-VLOOKUP("PR"&amp;$C$3&amp;P$2, Data!$A:$AF, $B9,FALSE)</f>
        <v>22.200000000000088</v>
      </c>
      <c r="Q9" s="24">
        <f t="shared" si="1"/>
        <v>34.474559999999016</v>
      </c>
      <c r="R9" s="24">
        <f t="shared" ca="1" si="2"/>
        <v>-1.063370963507694</v>
      </c>
      <c r="S9" s="24">
        <f>VLOOKUP("PR"&amp;$C$3&amp;S$1, Data!$A:$AF, $B9+1,FALSE)</f>
        <v>70174.980299151939</v>
      </c>
      <c r="T9" s="15"/>
      <c r="U9" s="15"/>
    </row>
    <row r="10" spans="1:21" ht="14.1" customHeight="1">
      <c r="A10" s="8" t="s">
        <v>185</v>
      </c>
      <c r="B10" s="8">
        <v>11</v>
      </c>
      <c r="C10" s="23">
        <v>2018</v>
      </c>
      <c r="D10" s="24">
        <f>VLOOKUP(D$1&amp;$C$3&amp;"StartPop", Data!$A:$AF, $B10,FALSE)</f>
        <v>70174.980299151939</v>
      </c>
      <c r="E10" s="24">
        <f>VLOOKUP(E$1&amp;$C$3&amp;"StartPop", Data!$A:$AF, $B10,FALSE)</f>
        <v>70019.59132808361</v>
      </c>
      <c r="F10" s="24">
        <f>VLOOKUP(F$1&amp;$C$3&amp;"StartPop", Data!$A:$AF, $B10,FALSE)</f>
        <v>70261.090577972675</v>
      </c>
      <c r="G10" s="24">
        <f>VLOOKUP(G$1&amp;$C$3&amp;"StartPop", Data!$A:$AF, $B10,FALSE)</f>
        <v>70514.610687619308</v>
      </c>
      <c r="H10" s="24">
        <f>VLOOKUP(H$1&amp;$C$3&amp;"StartPop", Data!$A:$AF, $B10,FALSE)</f>
        <v>70053.724587761215</v>
      </c>
      <c r="I10" s="19"/>
      <c r="J10" s="23" t="s">
        <v>82</v>
      </c>
      <c r="K10" s="24">
        <f>VLOOKUP("PR"&amp;$C$3&amp;K$1, Data!$A:$AF, $B10,FALSE)</f>
        <v>70174.980299151939</v>
      </c>
      <c r="L10" s="24">
        <f ca="1">SUMIF(Data!$A:$A, "=PR"&amp;$C$3&amp;L$1, INDIRECT("Data!"&amp;$A10&amp;":"&amp;$A10))</f>
        <v>746.43700572822274</v>
      </c>
      <c r="M10" s="24">
        <f>VLOOKUP("PR"&amp;$C$3&amp;M$1, Data!$A:$AF, $B10,FALSE)</f>
        <v>782.06819143648988</v>
      </c>
      <c r="N10" s="24">
        <f t="shared" ca="1" si="0"/>
        <v>-35.631185708267139</v>
      </c>
      <c r="O10" s="24">
        <f>VLOOKUP("PR"&amp;$C$3&amp;O$1, Data!$A:$AF, $B10,FALSE)-VLOOKUP("PR"&amp;$C$3&amp;O$2, Data!$A:$AF, $B10,FALSE)</f>
        <v>12.274559999998473</v>
      </c>
      <c r="P10" s="24">
        <f>VLOOKUP("PR"&amp;$C$3&amp;P$1, Data!$A:$AF, $B10,FALSE)-VLOOKUP("PR"&amp;$C$3&amp;P$2, Data!$A:$AF, $B10,FALSE)</f>
        <v>22.200000000000074</v>
      </c>
      <c r="Q10" s="24">
        <f t="shared" si="1"/>
        <v>34.474559999998547</v>
      </c>
      <c r="R10" s="24">
        <f t="shared" ca="1" si="2"/>
        <v>-1.1566257082685922</v>
      </c>
      <c r="S10" s="24">
        <f>VLOOKUP("PR"&amp;$C$3&amp;S$1, Data!$A:$AF, $B10+1,FALSE)</f>
        <v>70173.823673443694</v>
      </c>
      <c r="T10" s="15"/>
      <c r="U10" s="15"/>
    </row>
    <row r="11" spans="1:21" ht="14.1" customHeight="1">
      <c r="A11" s="8" t="s">
        <v>186</v>
      </c>
      <c r="B11" s="8">
        <v>12</v>
      </c>
      <c r="C11" s="23">
        <v>2019</v>
      </c>
      <c r="D11" s="24">
        <f>VLOOKUP(D$1&amp;$C$3&amp;"StartPop", Data!$A:$AF, $B11,FALSE)</f>
        <v>70173.823673443694</v>
      </c>
      <c r="E11" s="24">
        <f>VLOOKUP(E$1&amp;$C$3&amp;"StartPop", Data!$A:$AF, $B11,FALSE)</f>
        <v>69946.130992900711</v>
      </c>
      <c r="F11" s="24">
        <f>VLOOKUP(F$1&amp;$C$3&amp;"StartPop", Data!$A:$AF, $B11,FALSE)</f>
        <v>70297.557011799407</v>
      </c>
      <c r="G11" s="24">
        <f>VLOOKUP(G$1&amp;$C$3&amp;"StartPop", Data!$A:$AF, $B11,FALSE)</f>
        <v>70601.836119769068</v>
      </c>
      <c r="H11" s="24">
        <f>VLOOKUP(H$1&amp;$C$3&amp;"StartPop", Data!$A:$AF, $B11,FALSE)</f>
        <v>70031.40768852683</v>
      </c>
      <c r="I11" s="19"/>
      <c r="J11" s="23" t="s">
        <v>83</v>
      </c>
      <c r="K11" s="24">
        <f>VLOOKUP("PR"&amp;$C$3&amp;K$1, Data!$A:$AF, $B11,FALSE)</f>
        <v>70173.823673443694</v>
      </c>
      <c r="L11" s="24">
        <f ca="1">SUMIF(Data!$A:$A, "=PR"&amp;$C$3&amp;L$1, INDIRECT("Data!"&amp;$A11&amp;":"&amp;$A11))</f>
        <v>744.82510243749311</v>
      </c>
      <c r="M11" s="24">
        <f>VLOOKUP("PR"&amp;$C$3&amp;M$1, Data!$A:$AF, $B11,FALSE)</f>
        <v>783.95416473335217</v>
      </c>
      <c r="N11" s="24">
        <f t="shared" ca="1" si="0"/>
        <v>-39.129062295859057</v>
      </c>
      <c r="O11" s="24">
        <f>VLOOKUP("PR"&amp;$C$3&amp;O$1, Data!$A:$AF, $B11,FALSE)-VLOOKUP("PR"&amp;$C$3&amp;O$2, Data!$A:$AF, $B11,FALSE)</f>
        <v>12.274560000000747</v>
      </c>
      <c r="P11" s="24">
        <f>VLOOKUP("PR"&amp;$C$3&amp;P$1, Data!$A:$AF, $B11,FALSE)-VLOOKUP("PR"&amp;$C$3&amp;P$2, Data!$A:$AF, $B11,FALSE)</f>
        <v>22.200000000000003</v>
      </c>
      <c r="Q11" s="24">
        <f t="shared" si="1"/>
        <v>34.47456000000075</v>
      </c>
      <c r="R11" s="24">
        <f t="shared" ca="1" si="2"/>
        <v>-4.6545022958583075</v>
      </c>
      <c r="S11" s="24">
        <f>VLOOKUP("PR"&amp;$C$3&amp;S$1, Data!$A:$AF, $B11+1,FALSE)</f>
        <v>70169.16917114782</v>
      </c>
      <c r="T11" s="15"/>
      <c r="U11" s="15"/>
    </row>
    <row r="12" spans="1:21" ht="14.1" customHeight="1">
      <c r="A12" s="8" t="s">
        <v>32</v>
      </c>
      <c r="B12" s="8">
        <v>13</v>
      </c>
      <c r="C12" s="23">
        <v>2020</v>
      </c>
      <c r="D12" s="24">
        <f>VLOOKUP(D$1&amp;$C$3&amp;"StartPop", Data!$A:$AF, $B12,FALSE)</f>
        <v>70169.16917114782</v>
      </c>
      <c r="E12" s="24">
        <f>VLOOKUP(E$1&amp;$C$3&amp;"StartPop", Data!$A:$AF, $B12,FALSE)</f>
        <v>69858.366805362777</v>
      </c>
      <c r="F12" s="24">
        <f>VLOOKUP(F$1&amp;$C$3&amp;"StartPop", Data!$A:$AF, $B12,FALSE)</f>
        <v>70335.125163512042</v>
      </c>
      <c r="G12" s="24">
        <f>VLOOKUP(G$1&amp;$C$3&amp;"StartPop", Data!$A:$AF, $B12,FALSE)</f>
        <v>70687.045381306642</v>
      </c>
      <c r="H12" s="24">
        <f>VLOOKUP(H$1&amp;$C$3&amp;"StartPop", Data!$A:$AF, $B12,FALSE)</f>
        <v>70010.761111467931</v>
      </c>
      <c r="I12" s="19"/>
      <c r="J12" s="23" t="s">
        <v>84</v>
      </c>
      <c r="K12" s="24">
        <f>VLOOKUP("PR"&amp;$C$3&amp;K$1, Data!$A:$AF, $B12,FALSE)</f>
        <v>70169.16917114782</v>
      </c>
      <c r="L12" s="24">
        <f ca="1">SUMIF(Data!$A:$A, "=PR"&amp;$C$3&amp;L$1, INDIRECT("Data!"&amp;$A12&amp;":"&amp;$A12))</f>
        <v>741.7878123377676</v>
      </c>
      <c r="M12" s="24">
        <f>VLOOKUP("PR"&amp;$C$3&amp;M$1, Data!$A:$AF, $B12,FALSE)</f>
        <v>783.85133348921079</v>
      </c>
      <c r="N12" s="24">
        <f t="shared" ca="1" si="0"/>
        <v>-42.063521151443183</v>
      </c>
      <c r="O12" s="24">
        <f>VLOOKUP("PR"&amp;$C$3&amp;O$1, Data!$A:$AF, $B12,FALSE)-VLOOKUP("PR"&amp;$C$3&amp;O$2, Data!$A:$AF, $B12,FALSE)</f>
        <v>12.2745599999962</v>
      </c>
      <c r="P12" s="24">
        <f>VLOOKUP("PR"&amp;$C$3&amp;P$1, Data!$A:$AF, $B12,FALSE)-VLOOKUP("PR"&amp;$C$3&amp;P$2, Data!$A:$AF, $B12,FALSE)</f>
        <v>22.200000000000102</v>
      </c>
      <c r="Q12" s="24">
        <f t="shared" si="1"/>
        <v>34.474559999996302</v>
      </c>
      <c r="R12" s="24">
        <f t="shared" ca="1" si="2"/>
        <v>-7.5889611514468811</v>
      </c>
      <c r="S12" s="24">
        <f>VLOOKUP("PR"&amp;$C$3&amp;S$1, Data!$A:$AF, $B12+1,FALSE)</f>
        <v>70161.580209996362</v>
      </c>
      <c r="T12" s="15"/>
      <c r="U12" s="15"/>
    </row>
    <row r="13" spans="1:21" ht="14.1" customHeight="1">
      <c r="A13" s="8" t="s">
        <v>187</v>
      </c>
      <c r="B13" s="8">
        <v>14</v>
      </c>
      <c r="C13" s="23">
        <v>2021</v>
      </c>
      <c r="D13" s="24">
        <f>VLOOKUP(D$1&amp;$C$3&amp;"StartPop", Data!$A:$AF, $B13,FALSE)</f>
        <v>70161.580209996362</v>
      </c>
      <c r="E13" s="24">
        <f>VLOOKUP(E$1&amp;$C$3&amp;"StartPop", Data!$A:$AF, $B13,FALSE)</f>
        <v>69756.884498116036</v>
      </c>
      <c r="F13" s="24">
        <f>VLOOKUP(F$1&amp;$C$3&amp;"StartPop", Data!$A:$AF, $B13,FALSE)</f>
        <v>70375.657919494886</v>
      </c>
      <c r="G13" s="24">
        <f>VLOOKUP(G$1&amp;$C$3&amp;"StartPop", Data!$A:$AF, $B13,FALSE)</f>
        <v>70770.866075624159</v>
      </c>
      <c r="H13" s="24">
        <f>VLOOKUP(H$1&amp;$C$3&amp;"StartPop", Data!$A:$AF, $B13,FALSE)</f>
        <v>69994.190923582326</v>
      </c>
      <c r="I13" s="19"/>
      <c r="J13" s="23" t="s">
        <v>85</v>
      </c>
      <c r="K13" s="24">
        <f>VLOOKUP("PR"&amp;$C$3&amp;K$1, Data!$A:$AF, $B13,FALSE)</f>
        <v>70161.580209996362</v>
      </c>
      <c r="L13" s="24">
        <f ca="1">SUMIF(Data!$A:$A, "=PR"&amp;$C$3&amp;L$1, INDIRECT("Data!"&amp;$A13&amp;":"&amp;$A13))</f>
        <v>738.73237294268711</v>
      </c>
      <c r="M13" s="24">
        <f>VLOOKUP("PR"&amp;$C$3&amp;M$1, Data!$A:$AF, $B13,FALSE)</f>
        <v>785.58500543169941</v>
      </c>
      <c r="N13" s="24">
        <f t="shared" ca="1" si="0"/>
        <v>-46.852632489012308</v>
      </c>
      <c r="O13" s="24">
        <f>VLOOKUP("PR"&amp;$C$3&amp;O$1, Data!$A:$AF, $B13,FALSE)-VLOOKUP("PR"&amp;$C$3&amp;O$2, Data!$A:$AF, $B13,FALSE)</f>
        <v>12.274560000000747</v>
      </c>
      <c r="P13" s="24">
        <f>VLOOKUP("PR"&amp;$C$3&amp;P$1, Data!$A:$AF, $B13,FALSE)-VLOOKUP("PR"&amp;$C$3&amp;P$2, Data!$A:$AF, $B13,FALSE)</f>
        <v>22.200000000000088</v>
      </c>
      <c r="Q13" s="24">
        <f t="shared" si="1"/>
        <v>34.474560000000835</v>
      </c>
      <c r="R13" s="24">
        <f t="shared" ca="1" si="2"/>
        <v>-12.378072489011473</v>
      </c>
      <c r="S13" s="24">
        <f>VLOOKUP("PR"&amp;$C$3&amp;S$1, Data!$A:$AF, $B13+1,FALSE)</f>
        <v>70149.202137507353</v>
      </c>
      <c r="T13" s="15"/>
      <c r="U13" s="15"/>
    </row>
    <row r="14" spans="1:21" ht="14.1" customHeight="1">
      <c r="A14" s="8" t="s">
        <v>188</v>
      </c>
      <c r="B14" s="8">
        <v>15</v>
      </c>
      <c r="C14" s="23">
        <v>2022</v>
      </c>
      <c r="D14" s="24">
        <f>VLOOKUP(D$1&amp;$C$3&amp;"StartPop", Data!$A:$AF, $B14,FALSE)</f>
        <v>70149.202137507353</v>
      </c>
      <c r="E14" s="24">
        <f>VLOOKUP(E$1&amp;$C$3&amp;"StartPop", Data!$A:$AF, $B14,FALSE)</f>
        <v>69639.953199989381</v>
      </c>
      <c r="F14" s="24">
        <f>VLOOKUP(F$1&amp;$C$3&amp;"StartPop", Data!$A:$AF, $B14,FALSE)</f>
        <v>70416.148453163434</v>
      </c>
      <c r="G14" s="24">
        <f>VLOOKUP(G$1&amp;$C$3&amp;"StartPop", Data!$A:$AF, $B14,FALSE)</f>
        <v>70851.42289996428</v>
      </c>
      <c r="H14" s="24">
        <f>VLOOKUP(H$1&amp;$C$3&amp;"StartPop", Data!$A:$AF, $B14,FALSE)</f>
        <v>69979.668103886041</v>
      </c>
      <c r="I14" s="19"/>
      <c r="J14" s="23" t="s">
        <v>86</v>
      </c>
      <c r="K14" s="24">
        <f>VLOOKUP("PR"&amp;$C$3&amp;K$1, Data!$A:$AF, $B14,FALSE)</f>
        <v>70149.202137507353</v>
      </c>
      <c r="L14" s="24">
        <f ca="1">SUMIF(Data!$A:$A, "=PR"&amp;$C$3&amp;L$1, INDIRECT("Data!"&amp;$A14&amp;":"&amp;$A14))</f>
        <v>732.45563167484977</v>
      </c>
      <c r="M14" s="24">
        <f>VLOOKUP("PR"&amp;$C$3&amp;M$1, Data!$A:$AF, $B14,FALSE)</f>
        <v>787.59803107819221</v>
      </c>
      <c r="N14" s="24">
        <f t="shared" ca="1" si="0"/>
        <v>-55.142399403342438</v>
      </c>
      <c r="O14" s="24">
        <f>VLOOKUP("PR"&amp;$C$3&amp;O$1, Data!$A:$AF, $B14,FALSE)-VLOOKUP("PR"&amp;$C$3&amp;O$2, Data!$A:$AF, $B14,FALSE)</f>
        <v>12.274560000000747</v>
      </c>
      <c r="P14" s="24">
        <f>VLOOKUP("PR"&amp;$C$3&amp;P$1, Data!$A:$AF, $B14,FALSE)-VLOOKUP("PR"&amp;$C$3&amp;P$2, Data!$A:$AF, $B14,FALSE)</f>
        <v>22.20000000000006</v>
      </c>
      <c r="Q14" s="24">
        <f t="shared" si="1"/>
        <v>34.474560000000807</v>
      </c>
      <c r="R14" s="24">
        <f t="shared" ca="1" si="2"/>
        <v>-20.667839403341631</v>
      </c>
      <c r="S14" s="24">
        <f>VLOOKUP("PR"&amp;$C$3&amp;S$1, Data!$A:$AF, $B14+1,FALSE)</f>
        <v>70128.534298104016</v>
      </c>
      <c r="T14" s="15"/>
      <c r="U14" s="15"/>
    </row>
    <row r="15" spans="1:21" ht="14.1" customHeight="1">
      <c r="A15" s="8" t="s">
        <v>31</v>
      </c>
      <c r="B15" s="8">
        <v>16</v>
      </c>
      <c r="C15" s="23">
        <v>2023</v>
      </c>
      <c r="D15" s="24">
        <f>VLOOKUP(D$1&amp;$C$3&amp;"StartPop", Data!$A:$AF, $B15,FALSE)</f>
        <v>70128.534298104016</v>
      </c>
      <c r="E15" s="24">
        <f>VLOOKUP(E$1&amp;$C$3&amp;"StartPop", Data!$A:$AF, $B15,FALSE)</f>
        <v>69507.106805453121</v>
      </c>
      <c r="F15" s="24">
        <f>VLOOKUP(F$1&amp;$C$3&amp;"StartPop", Data!$A:$AF, $B15,FALSE)</f>
        <v>70454.669028385979</v>
      </c>
      <c r="G15" s="24">
        <f>VLOOKUP(G$1&amp;$C$3&amp;"StartPop", Data!$A:$AF, $B15,FALSE)</f>
        <v>70925.112475624774</v>
      </c>
      <c r="H15" s="24">
        <f>VLOOKUP(H$1&amp;$C$3&amp;"StartPop", Data!$A:$AF, $B15,FALSE)</f>
        <v>69963.487053767196</v>
      </c>
      <c r="I15" s="19"/>
      <c r="J15" s="23" t="s">
        <v>87</v>
      </c>
      <c r="K15" s="24">
        <f>VLOOKUP("PR"&amp;$C$3&amp;K$1, Data!$A:$AF, $B15,FALSE)</f>
        <v>70128.534298104016</v>
      </c>
      <c r="L15" s="24">
        <f ca="1">SUMIF(Data!$A:$A, "=PR"&amp;$C$3&amp;L$1, INDIRECT("Data!"&amp;$A15&amp;":"&amp;$A15))</f>
        <v>724.05271810637964</v>
      </c>
      <c r="M15" s="24">
        <f>VLOOKUP("PR"&amp;$C$3&amp;M$1, Data!$A:$AF, $B15,FALSE)</f>
        <v>793.27774258647696</v>
      </c>
      <c r="N15" s="24">
        <f t="shared" ca="1" si="0"/>
        <v>-69.225024480097318</v>
      </c>
      <c r="O15" s="24">
        <f>VLOOKUP("PR"&amp;$C$3&amp;O$1, Data!$A:$AF, $B15,FALSE)-VLOOKUP("PR"&amp;$C$3&amp;O$2, Data!$A:$AF, $B15,FALSE)</f>
        <v>12.274560000000292</v>
      </c>
      <c r="P15" s="24">
        <f>VLOOKUP("PR"&amp;$C$3&amp;P$1, Data!$A:$AF, $B15,FALSE)-VLOOKUP("PR"&amp;$C$3&amp;P$2, Data!$A:$AF, $B15,FALSE)</f>
        <v>22.200000000000074</v>
      </c>
      <c r="Q15" s="24">
        <f t="shared" si="1"/>
        <v>34.474560000000366</v>
      </c>
      <c r="R15" s="24">
        <f t="shared" ca="1" si="2"/>
        <v>-34.750464480096952</v>
      </c>
      <c r="S15" s="24">
        <f>VLOOKUP("PR"&amp;$C$3&amp;S$1, Data!$A:$AF, $B15+1,FALSE)</f>
        <v>70093.783833623922</v>
      </c>
      <c r="T15" s="15"/>
      <c r="U15" s="15"/>
    </row>
    <row r="16" spans="1:21" ht="14.1" customHeight="1">
      <c r="A16" s="8" t="s">
        <v>189</v>
      </c>
      <c r="B16" s="8">
        <v>17</v>
      </c>
      <c r="C16" s="23">
        <v>2024</v>
      </c>
      <c r="D16" s="24">
        <f>VLOOKUP(D$1&amp;$C$3&amp;"StartPop", Data!$A:$AF, $B16,FALSE)</f>
        <v>70093.783833623922</v>
      </c>
      <c r="E16" s="24">
        <f>VLOOKUP(E$1&amp;$C$3&amp;"StartPop", Data!$A:$AF, $B16,FALSE)</f>
        <v>69355.07880586604</v>
      </c>
      <c r="F16" s="24">
        <f>VLOOKUP(F$1&amp;$C$3&amp;"StartPop", Data!$A:$AF, $B16,FALSE)</f>
        <v>70488.919137168356</v>
      </c>
      <c r="G16" s="24">
        <f>VLOOKUP(G$1&amp;$C$3&amp;"StartPop", Data!$A:$AF, $B16,FALSE)</f>
        <v>70985.886832012155</v>
      </c>
      <c r="H16" s="24">
        <f>VLOOKUP(H$1&amp;$C$3&amp;"StartPop", Data!$A:$AF, $B16,FALSE)</f>
        <v>69940.883546371566</v>
      </c>
      <c r="I16" s="19"/>
      <c r="J16" s="23" t="s">
        <v>88</v>
      </c>
      <c r="K16" s="24">
        <f>VLOOKUP("PR"&amp;$C$3&amp;K$1, Data!$A:$AF, $B16,FALSE)</f>
        <v>70093.783833623922</v>
      </c>
      <c r="L16" s="24">
        <f ca="1">SUMIF(Data!$A:$A, "=PR"&amp;$C$3&amp;L$1, INDIRECT("Data!"&amp;$A16&amp;":"&amp;$A16))</f>
        <v>715.57627857204443</v>
      </c>
      <c r="M16" s="24">
        <f>VLOOKUP("PR"&amp;$C$3&amp;M$1, Data!$A:$AF, $B16,FALSE)</f>
        <v>798.42318561028571</v>
      </c>
      <c r="N16" s="24">
        <f t="shared" ca="1" si="0"/>
        <v>-82.846907038241284</v>
      </c>
      <c r="O16" s="24">
        <f>VLOOKUP("PR"&amp;$C$3&amp;O$1, Data!$A:$AF, $B16,FALSE)-VLOOKUP("PR"&amp;$C$3&amp;O$2, Data!$A:$AF, $B16,FALSE)</f>
        <v>12.274559999999838</v>
      </c>
      <c r="P16" s="24">
        <f>VLOOKUP("PR"&amp;$C$3&amp;P$1, Data!$A:$AF, $B16,FALSE)-VLOOKUP("PR"&amp;$C$3&amp;P$2, Data!$A:$AF, $B16,FALSE)</f>
        <v>22.200000000000117</v>
      </c>
      <c r="Q16" s="24">
        <f t="shared" si="1"/>
        <v>34.474559999999954</v>
      </c>
      <c r="R16" s="24">
        <f t="shared" ca="1" si="2"/>
        <v>-48.37234703824133</v>
      </c>
      <c r="S16" s="24">
        <f>VLOOKUP("PR"&amp;$C$3&amp;S$1, Data!$A:$AF, $B16+1,FALSE)</f>
        <v>70045.411486585755</v>
      </c>
      <c r="T16" s="15"/>
      <c r="U16" s="15"/>
    </row>
    <row r="17" spans="1:21" ht="14.1" customHeight="1">
      <c r="A17" s="8" t="s">
        <v>190</v>
      </c>
      <c r="B17" s="8">
        <v>18</v>
      </c>
      <c r="C17" s="23">
        <v>2025</v>
      </c>
      <c r="D17" s="24">
        <f>VLOOKUP(D$1&amp;$C$3&amp;"StartPop", Data!$A:$AF, $B17,FALSE)</f>
        <v>70045.411486585755</v>
      </c>
      <c r="E17" s="24">
        <f>VLOOKUP(E$1&amp;$C$3&amp;"StartPop", Data!$A:$AF, $B17,FALSE)</f>
        <v>69186.078530528073</v>
      </c>
      <c r="F17" s="24">
        <f>VLOOKUP(F$1&amp;$C$3&amp;"StartPop", Data!$A:$AF, $B17,FALSE)</f>
        <v>70521.341065700602</v>
      </c>
      <c r="G17" s="24">
        <f>VLOOKUP(G$1&amp;$C$3&amp;"StartPop", Data!$A:$AF, $B17,FALSE)</f>
        <v>71034.083956761518</v>
      </c>
      <c r="H17" s="24">
        <f>VLOOKUP(H$1&amp;$C$3&amp;"StartPop", Data!$A:$AF, $B17,FALSE)</f>
        <v>69914.714973666109</v>
      </c>
      <c r="I17" s="19"/>
      <c r="J17" s="23" t="s">
        <v>89</v>
      </c>
      <c r="K17" s="24">
        <f>VLOOKUP("PR"&amp;$C$3&amp;K$1, Data!$A:$AF, $B17,FALSE)</f>
        <v>70045.411486585755</v>
      </c>
      <c r="L17" s="24">
        <f ca="1">SUMIF(Data!$A:$A, "=PR"&amp;$C$3&amp;L$1, INDIRECT("Data!"&amp;$A17&amp;":"&amp;$A17))</f>
        <v>706.40515222484532</v>
      </c>
      <c r="M17" s="24">
        <f>VLOOKUP("PR"&amp;$C$3&amp;M$1, Data!$A:$AF, $B17,FALSE)</f>
        <v>802.61644113168836</v>
      </c>
      <c r="N17" s="24">
        <f t="shared" ca="1" si="0"/>
        <v>-96.211288906843038</v>
      </c>
      <c r="O17" s="24">
        <f>VLOOKUP("PR"&amp;$C$3&amp;O$1, Data!$A:$AF, $B17,FALSE)-VLOOKUP("PR"&amp;$C$3&amp;O$2, Data!$A:$AF, $B17,FALSE)</f>
        <v>12.274560000001202</v>
      </c>
      <c r="P17" s="24">
        <f>VLOOKUP("PR"&amp;$C$3&amp;P$1, Data!$A:$AF, $B17,FALSE)-VLOOKUP("PR"&amp;$C$3&amp;P$2, Data!$A:$AF, $B17,FALSE)</f>
        <v>22.200000000000074</v>
      </c>
      <c r="Q17" s="24">
        <f t="shared" si="1"/>
        <v>34.474560000001276</v>
      </c>
      <c r="R17" s="24">
        <f t="shared" ca="1" si="2"/>
        <v>-61.736728906841762</v>
      </c>
      <c r="S17" s="24">
        <f>VLOOKUP("PR"&amp;$C$3&amp;S$1, Data!$A:$AF, $B17+1,FALSE)</f>
        <v>69983.674757678804</v>
      </c>
      <c r="T17" s="15"/>
      <c r="U17" s="15"/>
    </row>
    <row r="18" spans="1:21" ht="14.1" customHeight="1">
      <c r="A18" s="8" t="s">
        <v>191</v>
      </c>
      <c r="B18" s="8">
        <v>19</v>
      </c>
      <c r="C18" s="23">
        <v>2026</v>
      </c>
      <c r="D18" s="24">
        <f>VLOOKUP(D$1&amp;$C$3&amp;"StartPop", Data!$A:$AF, $B18,FALSE)</f>
        <v>69983.674757678804</v>
      </c>
      <c r="E18" s="24">
        <f>VLOOKUP(E$1&amp;$C$3&amp;"StartPop", Data!$A:$AF, $B18,FALSE)</f>
        <v>69002.037637097674</v>
      </c>
      <c r="F18" s="24">
        <f>VLOOKUP(F$1&amp;$C$3&amp;"StartPop", Data!$A:$AF, $B18,FALSE)</f>
        <v>70550.025099396997</v>
      </c>
      <c r="G18" s="24">
        <f>VLOOKUP(G$1&amp;$C$3&amp;"StartPop", Data!$A:$AF, $B18,FALSE)</f>
        <v>71069.705149391593</v>
      </c>
      <c r="H18" s="24">
        <f>VLOOKUP(H$1&amp;$C$3&amp;"StartPop", Data!$A:$AF, $B18,FALSE)</f>
        <v>69885.91885915694</v>
      </c>
      <c r="I18" s="19"/>
      <c r="J18" s="23" t="s">
        <v>90</v>
      </c>
      <c r="K18" s="24">
        <f>VLOOKUP("PR"&amp;$C$3&amp;K$1, Data!$A:$AF, $B18,FALSE)</f>
        <v>69983.674757678804</v>
      </c>
      <c r="L18" s="24">
        <f ca="1">SUMIF(Data!$A:$A, "=PR"&amp;$C$3&amp;L$1, INDIRECT("Data!"&amp;$A18&amp;":"&amp;$A18))</f>
        <v>698.05136875472988</v>
      </c>
      <c r="M18" s="24">
        <f>VLOOKUP("PR"&amp;$C$3&amp;M$1, Data!$A:$AF, $B18,FALSE)</f>
        <v>808.49362255054666</v>
      </c>
      <c r="N18" s="24">
        <f t="shared" ca="1" si="0"/>
        <v>-110.44225379581678</v>
      </c>
      <c r="O18" s="24">
        <f>VLOOKUP("PR"&amp;$C$3&amp;O$1, Data!$A:$AF, $B18,FALSE)-VLOOKUP("PR"&amp;$C$3&amp;O$2, Data!$A:$AF, $B18,FALSE)</f>
        <v>12.274560000000747</v>
      </c>
      <c r="P18" s="24">
        <f>VLOOKUP("PR"&amp;$C$3&amp;P$1, Data!$A:$AF, $B18,FALSE)-VLOOKUP("PR"&amp;$C$3&amp;P$2, Data!$A:$AF, $B18,FALSE)</f>
        <v>22.200000000000088</v>
      </c>
      <c r="Q18" s="24">
        <f t="shared" si="1"/>
        <v>34.474560000000835</v>
      </c>
      <c r="R18" s="24">
        <f t="shared" ca="1" si="2"/>
        <v>-75.967693795815947</v>
      </c>
      <c r="S18" s="24">
        <f>VLOOKUP("PR"&amp;$C$3&amp;S$1, Data!$A:$AF, $B18+1,FALSE)</f>
        <v>69907.707063883019</v>
      </c>
      <c r="T18" s="15"/>
      <c r="U18" s="15"/>
    </row>
    <row r="19" spans="1:21" ht="14.1" customHeight="1">
      <c r="A19" s="8" t="s">
        <v>192</v>
      </c>
      <c r="B19" s="8">
        <v>20</v>
      </c>
      <c r="C19" s="23">
        <v>2027</v>
      </c>
      <c r="D19" s="24">
        <f>VLOOKUP(D$1&amp;$C$3&amp;"StartPop", Data!$A:$AF, $B19,FALSE)</f>
        <v>69907.707063883019</v>
      </c>
      <c r="E19" s="24">
        <f>VLOOKUP(E$1&amp;$C$3&amp;"StartPop", Data!$A:$AF, $B19,FALSE)</f>
        <v>68802.414625116318</v>
      </c>
      <c r="F19" s="24">
        <f>VLOOKUP(F$1&amp;$C$3&amp;"StartPop", Data!$A:$AF, $B19,FALSE)</f>
        <v>70570.711778923418</v>
      </c>
      <c r="G19" s="24">
        <f>VLOOKUP(G$1&amp;$C$3&amp;"StartPop", Data!$A:$AF, $B19,FALSE)</f>
        <v>71091.696123640402</v>
      </c>
      <c r="H19" s="24">
        <f>VLOOKUP(H$1&amp;$C$3&amp;"StartPop", Data!$A:$AF, $B19,FALSE)</f>
        <v>69853.239820586168</v>
      </c>
      <c r="I19" s="19"/>
      <c r="J19" s="23" t="s">
        <v>91</v>
      </c>
      <c r="K19" s="24">
        <f>VLOOKUP("PR"&amp;$C$3&amp;K$1, Data!$A:$AF, $B19,FALSE)</f>
        <v>69907.707063883019</v>
      </c>
      <c r="L19" s="24">
        <f ca="1">SUMIF(Data!$A:$A, "=PR"&amp;$C$3&amp;L$1, INDIRECT("Data!"&amp;$A19&amp;":"&amp;$A19))</f>
        <v>691.96979533685885</v>
      </c>
      <c r="M19" s="24">
        <f>VLOOKUP("PR"&amp;$C$3&amp;M$1, Data!$A:$AF, $B19,FALSE)</f>
        <v>815.14096455038145</v>
      </c>
      <c r="N19" s="24">
        <f t="shared" ca="1" si="0"/>
        <v>-123.1711692135226</v>
      </c>
      <c r="O19" s="24">
        <f>VLOOKUP("PR"&amp;$C$3&amp;O$1, Data!$A:$AF, $B19,FALSE)-VLOOKUP("PR"&amp;$C$3&amp;O$2, Data!$A:$AF, $B19,FALSE)</f>
        <v>12.274559999997109</v>
      </c>
      <c r="P19" s="24">
        <f>VLOOKUP("PR"&amp;$C$3&amp;P$1, Data!$A:$AF, $B19,FALSE)-VLOOKUP("PR"&amp;$C$3&amp;P$2, Data!$A:$AF, $B19,FALSE)</f>
        <v>22.200000000000031</v>
      </c>
      <c r="Q19" s="24">
        <f t="shared" si="1"/>
        <v>34.47455999999714</v>
      </c>
      <c r="R19" s="24">
        <f t="shared" ca="1" si="2"/>
        <v>-88.696609213525463</v>
      </c>
      <c r="S19" s="24">
        <f>VLOOKUP("PR"&amp;$C$3&amp;S$1, Data!$A:$AF, $B19+1,FALSE)</f>
        <v>69819.010454669507</v>
      </c>
      <c r="T19" s="15"/>
      <c r="U19" s="15"/>
    </row>
    <row r="20" spans="1:21" ht="14.1" customHeight="1">
      <c r="A20" s="8" t="s">
        <v>193</v>
      </c>
      <c r="B20" s="8">
        <v>21</v>
      </c>
      <c r="C20" s="23">
        <v>2028</v>
      </c>
      <c r="D20" s="24">
        <f>VLOOKUP(D$1&amp;$C$3&amp;"StartPop", Data!$A:$AF, $B20,FALSE)</f>
        <v>69819.010454669507</v>
      </c>
      <c r="E20" s="24">
        <f>VLOOKUP(E$1&amp;$C$3&amp;"StartPop", Data!$A:$AF, $B20,FALSE)</f>
        <v>68587.778965888792</v>
      </c>
      <c r="F20" s="24">
        <f>VLOOKUP(F$1&amp;$C$3&amp;"StartPop", Data!$A:$AF, $B20,FALSE)</f>
        <v>70583.867013575189</v>
      </c>
      <c r="G20" s="24">
        <f>VLOOKUP(G$1&amp;$C$3&amp;"StartPop", Data!$A:$AF, $B20,FALSE)</f>
        <v>71101.539800324244</v>
      </c>
      <c r="H20" s="24">
        <f>VLOOKUP(H$1&amp;$C$3&amp;"StartPop", Data!$A:$AF, $B20,FALSE)</f>
        <v>69816.597544081378</v>
      </c>
      <c r="I20" s="19"/>
      <c r="J20" s="23" t="s">
        <v>92</v>
      </c>
      <c r="K20" s="24">
        <f>VLOOKUP("PR"&amp;$C$3&amp;K$1, Data!$A:$AF, $B20,FALSE)</f>
        <v>69819.010454669507</v>
      </c>
      <c r="L20" s="24">
        <f ca="1">SUMIF(Data!$A:$A, "=PR"&amp;$C$3&amp;L$1, INDIRECT("Data!"&amp;$A20&amp;":"&amp;$A20))</f>
        <v>687.16066822805988</v>
      </c>
      <c r="M20" s="24">
        <f>VLOOKUP("PR"&amp;$C$3&amp;M$1, Data!$A:$AF, $B20,FALSE)</f>
        <v>822.27420870776132</v>
      </c>
      <c r="N20" s="24">
        <f t="shared" ca="1" si="0"/>
        <v>-135.11354047970144</v>
      </c>
      <c r="O20" s="24">
        <f>VLOOKUP("PR"&amp;$C$3&amp;O$1, Data!$A:$AF, $B20,FALSE)-VLOOKUP("PR"&amp;$C$3&amp;O$2, Data!$A:$AF, $B20,FALSE)</f>
        <v>12.274559999999383</v>
      </c>
      <c r="P20" s="24">
        <f>VLOOKUP("PR"&amp;$C$3&amp;P$1, Data!$A:$AF, $B20,FALSE)-VLOOKUP("PR"&amp;$C$3&amp;P$2, Data!$A:$AF, $B20,FALSE)</f>
        <v>22.20000000000006</v>
      </c>
      <c r="Q20" s="24">
        <f t="shared" si="1"/>
        <v>34.474559999999443</v>
      </c>
      <c r="R20" s="24">
        <f t="shared" ca="1" si="2"/>
        <v>-100.638980479702</v>
      </c>
      <c r="S20" s="24">
        <f>VLOOKUP("PR"&amp;$C$3&amp;S$1, Data!$A:$AF, $B20+1,FALSE)</f>
        <v>69718.371474189844</v>
      </c>
      <c r="T20" s="15"/>
      <c r="U20" s="15"/>
    </row>
    <row r="21" spans="1:21" ht="14.1" customHeight="1">
      <c r="A21" s="8" t="s">
        <v>194</v>
      </c>
      <c r="B21" s="8">
        <v>22</v>
      </c>
      <c r="C21" s="23">
        <v>2029</v>
      </c>
      <c r="D21" s="24">
        <f>VLOOKUP(D$1&amp;$C$3&amp;"StartPop", Data!$A:$AF, $B21,FALSE)</f>
        <v>69718.371474189844</v>
      </c>
      <c r="E21" s="24">
        <f>VLOOKUP(E$1&amp;$C$3&amp;"StartPop", Data!$A:$AF, $B21,FALSE)</f>
        <v>68358.232937961657</v>
      </c>
      <c r="F21" s="24">
        <f>VLOOKUP(F$1&amp;$C$3&amp;"StartPop", Data!$A:$AF, $B21,FALSE)</f>
        <v>70590.239389641327</v>
      </c>
      <c r="G21" s="24">
        <f>VLOOKUP(G$1&amp;$C$3&amp;"StartPop", Data!$A:$AF, $B21,FALSE)</f>
        <v>71099.986990304009</v>
      </c>
      <c r="H21" s="24">
        <f>VLOOKUP(H$1&amp;$C$3&amp;"StartPop", Data!$A:$AF, $B21,FALSE)</f>
        <v>69774.824048494294</v>
      </c>
      <c r="I21" s="19"/>
      <c r="J21" s="23" t="s">
        <v>93</v>
      </c>
      <c r="K21" s="24">
        <f>VLOOKUP("PR"&amp;$C$3&amp;K$1, Data!$A:$AF, $B21,FALSE)</f>
        <v>69718.371474189844</v>
      </c>
      <c r="L21" s="24">
        <f ca="1">SUMIF(Data!$A:$A, "=PR"&amp;$C$3&amp;L$1, INDIRECT("Data!"&amp;$A21&amp;":"&amp;$A21))</f>
        <v>683.66388177656052</v>
      </c>
      <c r="M21" s="24">
        <f>VLOOKUP("PR"&amp;$C$3&amp;M$1, Data!$A:$AF, $B21,FALSE)</f>
        <v>829.44754424824328</v>
      </c>
      <c r="N21" s="24">
        <f t="shared" ca="1" si="0"/>
        <v>-145.78366247168276</v>
      </c>
      <c r="O21" s="24">
        <f>VLOOKUP("PR"&amp;$C$3&amp;O$1, Data!$A:$AF, $B21,FALSE)-VLOOKUP("PR"&amp;$C$3&amp;O$2, Data!$A:$AF, $B21,FALSE)</f>
        <v>12.274560000001202</v>
      </c>
      <c r="P21" s="24">
        <f>VLOOKUP("PR"&amp;$C$3&amp;P$1, Data!$A:$AF, $B21,FALSE)-VLOOKUP("PR"&amp;$C$3&amp;P$2, Data!$A:$AF, $B21,FALSE)</f>
        <v>22.20000000000006</v>
      </c>
      <c r="Q21" s="24">
        <f t="shared" si="1"/>
        <v>34.474560000001262</v>
      </c>
      <c r="R21" s="24">
        <f t="shared" ca="1" si="2"/>
        <v>-111.3091024716815</v>
      </c>
      <c r="S21" s="24">
        <f>VLOOKUP("PR"&amp;$C$3&amp;S$1, Data!$A:$AF, $B21+1,FALSE)</f>
        <v>69607.062371718144</v>
      </c>
      <c r="T21" s="15"/>
      <c r="U21" s="15"/>
    </row>
    <row r="22" spans="1:21" ht="14.1" customHeight="1">
      <c r="A22" s="8" t="s">
        <v>204</v>
      </c>
      <c r="B22" s="8">
        <v>23</v>
      </c>
      <c r="C22" s="23">
        <v>2030</v>
      </c>
      <c r="D22" s="24">
        <f>VLOOKUP(D$1&amp;$C$3&amp;"StartPop", Data!$A:$AF, $B22,FALSE)</f>
        <v>69607.062371718144</v>
      </c>
      <c r="E22" s="24">
        <f>VLOOKUP(E$1&amp;$C$3&amp;"StartPop", Data!$A:$AF, $B22,FALSE)</f>
        <v>68114.952466768198</v>
      </c>
      <c r="F22" s="24">
        <f>VLOOKUP(F$1&amp;$C$3&amp;"StartPop", Data!$A:$AF, $B22,FALSE)</f>
        <v>70591.236805595923</v>
      </c>
      <c r="G22" s="24">
        <f>VLOOKUP(G$1&amp;$C$3&amp;"StartPop", Data!$A:$AF, $B22,FALSE)</f>
        <v>71088.363179958193</v>
      </c>
      <c r="H22" s="24">
        <f>VLOOKUP(H$1&amp;$C$3&amp;"StartPop", Data!$A:$AF, $B22,FALSE)</f>
        <v>69728.3385654304</v>
      </c>
      <c r="I22" s="19"/>
      <c r="J22" s="23" t="s">
        <v>94</v>
      </c>
      <c r="K22" s="24">
        <f>VLOOKUP("PR"&amp;$C$3&amp;K$1, Data!$A:$AF, $B22,FALSE)</f>
        <v>69607.062371718144</v>
      </c>
      <c r="L22" s="24">
        <f ca="1">SUMIF(Data!$A:$A, "=PR"&amp;$C$3&amp;L$1, INDIRECT("Data!"&amp;$A22&amp;":"&amp;$A22))</f>
        <v>681.96966989901307</v>
      </c>
      <c r="M22" s="24">
        <f>VLOOKUP("PR"&amp;$C$3&amp;M$1, Data!$A:$AF, $B22,FALSE)</f>
        <v>835.90691741306114</v>
      </c>
      <c r="N22" s="24">
        <f t="shared" ca="1" si="0"/>
        <v>-153.93724751404807</v>
      </c>
      <c r="O22" s="24">
        <f>VLOOKUP("PR"&amp;$C$3&amp;O$1, Data!$A:$AF, $B22,FALSE)-VLOOKUP("PR"&amp;$C$3&amp;O$2, Data!$A:$AF, $B22,FALSE)</f>
        <v>12.274560000001657</v>
      </c>
      <c r="P22" s="24">
        <f>VLOOKUP("PR"&amp;$C$3&amp;P$1, Data!$A:$AF, $B22,FALSE)-VLOOKUP("PR"&amp;$C$3&amp;P$2, Data!$A:$AF, $B22,FALSE)</f>
        <v>22.200000000000074</v>
      </c>
      <c r="Q22" s="24">
        <f t="shared" si="1"/>
        <v>34.47456000000173</v>
      </c>
      <c r="R22" s="24">
        <f t="shared" ca="1" si="2"/>
        <v>-119.46268751404634</v>
      </c>
      <c r="S22" s="24">
        <f>VLOOKUP("PR"&amp;$C$3&amp;S$1, Data!$A:$AF, $B22+1,FALSE)</f>
        <v>69487.599684204019</v>
      </c>
      <c r="T22" s="15"/>
      <c r="U22" s="15"/>
    </row>
    <row r="23" spans="1:21" ht="14.1" customHeight="1">
      <c r="A23" s="8" t="s">
        <v>195</v>
      </c>
      <c r="B23" s="8">
        <v>24</v>
      </c>
      <c r="C23" s="23">
        <v>2031</v>
      </c>
      <c r="D23" s="24">
        <f>VLOOKUP(D$1&amp;$C$3&amp;"StartPop", Data!$A:$AF, $B23,FALSE)</f>
        <v>69487.599684204019</v>
      </c>
      <c r="E23" s="24">
        <f>VLOOKUP(E$1&amp;$C$3&amp;"StartPop", Data!$A:$AF, $B23,FALSE)</f>
        <v>67859.860259881942</v>
      </c>
      <c r="F23" s="24">
        <f>VLOOKUP(F$1&amp;$C$3&amp;"StartPop", Data!$A:$AF, $B23,FALSE)</f>
        <v>70588.778887943321</v>
      </c>
      <c r="G23" s="24">
        <f>VLOOKUP(G$1&amp;$C$3&amp;"StartPop", Data!$A:$AF, $B23,FALSE)</f>
        <v>71069.211877009657</v>
      </c>
      <c r="H23" s="24">
        <f>VLOOKUP(H$1&amp;$C$3&amp;"StartPop", Data!$A:$AF, $B23,FALSE)</f>
        <v>69679.036738483337</v>
      </c>
      <c r="I23" s="19"/>
      <c r="J23" s="23" t="s">
        <v>95</v>
      </c>
      <c r="K23" s="24">
        <f>VLOOKUP("PR"&amp;$C$3&amp;K$1, Data!$A:$AF, $B23,FALSE)</f>
        <v>69487.599684204019</v>
      </c>
      <c r="L23" s="24">
        <f ca="1">SUMIF(Data!$A:$A, "=PR"&amp;$C$3&amp;L$1, INDIRECT("Data!"&amp;$A23&amp;":"&amp;$A23))</f>
        <v>681.93831415664579</v>
      </c>
      <c r="M23" s="24">
        <f>VLOOKUP("PR"&amp;$C$3&amp;M$1, Data!$A:$AF, $B23,FALSE)</f>
        <v>842.51125425263217</v>
      </c>
      <c r="N23" s="24">
        <f t="shared" ca="1" si="0"/>
        <v>-160.57294009598638</v>
      </c>
      <c r="O23" s="24">
        <f>VLOOKUP("PR"&amp;$C$3&amp;O$1, Data!$A:$AF, $B23,FALSE)-VLOOKUP("PR"&amp;$C$3&amp;O$2, Data!$A:$AF, $B23,FALSE)</f>
        <v>12.274560000001202</v>
      </c>
      <c r="P23" s="24">
        <f>VLOOKUP("PR"&amp;$C$3&amp;P$1, Data!$A:$AF, $B23,FALSE)-VLOOKUP("PR"&amp;$C$3&amp;P$2, Data!$A:$AF, $B23,FALSE)</f>
        <v>22.200000000000102</v>
      </c>
      <c r="Q23" s="24">
        <f t="shared" si="1"/>
        <v>34.474560000001304</v>
      </c>
      <c r="R23" s="24">
        <f t="shared" ca="1" si="2"/>
        <v>-126.09838009598508</v>
      </c>
      <c r="S23" s="24">
        <f>VLOOKUP("PR"&amp;$C$3&amp;S$1, Data!$A:$AF, $B23+1,FALSE)</f>
        <v>69361.501304108053</v>
      </c>
      <c r="T23" s="15"/>
      <c r="U23" s="15"/>
    </row>
    <row r="24" spans="1:21" ht="14.1" customHeight="1">
      <c r="A24" s="8" t="s">
        <v>196</v>
      </c>
      <c r="B24" s="8">
        <v>25</v>
      </c>
      <c r="C24" s="23">
        <v>2032</v>
      </c>
      <c r="D24" s="24">
        <f>VLOOKUP(D$1&amp;$C$3&amp;"StartPop", Data!$A:$AF, $B24,FALSE)</f>
        <v>69361.501304108053</v>
      </c>
      <c r="E24" s="24">
        <f>VLOOKUP(E$1&amp;$C$3&amp;"StartPop", Data!$A:$AF, $B24,FALSE)</f>
        <v>67594.724642266534</v>
      </c>
      <c r="F24" s="24">
        <f>VLOOKUP(F$1&amp;$C$3&amp;"StartPop", Data!$A:$AF, $B24,FALSE)</f>
        <v>70585.165286469273</v>
      </c>
      <c r="G24" s="24">
        <f>VLOOKUP(G$1&amp;$C$3&amp;"StartPop", Data!$A:$AF, $B24,FALSE)</f>
        <v>71044.154287120225</v>
      </c>
      <c r="H24" s="24">
        <f>VLOOKUP(H$1&amp;$C$3&amp;"StartPop", Data!$A:$AF, $B24,FALSE)</f>
        <v>69628.815384643007</v>
      </c>
      <c r="I24" s="19"/>
      <c r="J24" s="23" t="s">
        <v>96</v>
      </c>
      <c r="K24" s="24">
        <f>VLOOKUP("PR"&amp;$C$3&amp;K$1, Data!$A:$AF, $B24,FALSE)</f>
        <v>69361.501304108053</v>
      </c>
      <c r="L24" s="24">
        <f ca="1">SUMIF(Data!$A:$A, "=PR"&amp;$C$3&amp;L$1, INDIRECT("Data!"&amp;$A24&amp;":"&amp;$A24))</f>
        <v>683.30192051850008</v>
      </c>
      <c r="M24" s="24">
        <f>VLOOKUP("PR"&amp;$C$3&amp;M$1, Data!$A:$AF, $B24,FALSE)</f>
        <v>848.49839116871988</v>
      </c>
      <c r="N24" s="24">
        <f t="shared" ca="1" si="0"/>
        <v>-165.19647065021979</v>
      </c>
      <c r="O24" s="24">
        <f>VLOOKUP("PR"&amp;$C$3&amp;O$1, Data!$A:$AF, $B24,FALSE)-VLOOKUP("PR"&amp;$C$3&amp;O$2, Data!$A:$AF, $B24,FALSE)</f>
        <v>12.274559999998928</v>
      </c>
      <c r="P24" s="24">
        <f>VLOOKUP("PR"&amp;$C$3&amp;P$1, Data!$A:$AF, $B24,FALSE)-VLOOKUP("PR"&amp;$C$3&amp;P$2, Data!$A:$AF, $B24,FALSE)</f>
        <v>22.20000000000006</v>
      </c>
      <c r="Q24" s="24">
        <f t="shared" si="1"/>
        <v>34.474559999998988</v>
      </c>
      <c r="R24" s="24">
        <f t="shared" ca="1" si="2"/>
        <v>-130.72191065022082</v>
      </c>
      <c r="S24" s="24">
        <f>VLOOKUP("PR"&amp;$C$3&amp;S$1, Data!$A:$AF, $B24+1,FALSE)</f>
        <v>69230.779393457837</v>
      </c>
      <c r="T24" s="15"/>
      <c r="U24" s="15"/>
    </row>
    <row r="25" spans="1:21" ht="14.1" customHeight="1">
      <c r="A25" s="8" t="s">
        <v>197</v>
      </c>
      <c r="B25" s="8">
        <v>26</v>
      </c>
      <c r="C25" s="23">
        <v>2033</v>
      </c>
      <c r="D25" s="24">
        <f>VLOOKUP(D$1&amp;$C$3&amp;"StartPop", Data!$A:$AF, $B25,FALSE)</f>
        <v>69230.779393457837</v>
      </c>
      <c r="E25" s="24">
        <f>VLOOKUP(E$1&amp;$C$3&amp;"StartPop", Data!$A:$AF, $B25,FALSE)</f>
        <v>67320.66339894179</v>
      </c>
      <c r="F25" s="24">
        <f>VLOOKUP(F$1&amp;$C$3&amp;"StartPop", Data!$A:$AF, $B25,FALSE)</f>
        <v>70582.299195160493</v>
      </c>
      <c r="G25" s="24">
        <f>VLOOKUP(G$1&amp;$C$3&amp;"StartPop", Data!$A:$AF, $B25,FALSE)</f>
        <v>71015.375312286938</v>
      </c>
      <c r="H25" s="24">
        <f>VLOOKUP(H$1&amp;$C$3&amp;"StartPop", Data!$A:$AF, $B25,FALSE)</f>
        <v>69579.826816299566</v>
      </c>
      <c r="I25" s="19"/>
      <c r="J25" s="23" t="s">
        <v>97</v>
      </c>
      <c r="K25" s="24">
        <f>VLOOKUP("PR"&amp;$C$3&amp;K$1, Data!$A:$AF, $B25,FALSE)</f>
        <v>69230.779393457837</v>
      </c>
      <c r="L25" s="24">
        <f ca="1">SUMIF(Data!$A:$A, "=PR"&amp;$C$3&amp;L$1, INDIRECT("Data!"&amp;$A25&amp;":"&amp;$A25))</f>
        <v>684.55172882136355</v>
      </c>
      <c r="M25" s="24">
        <f>VLOOKUP("PR"&amp;$C$3&amp;M$1, Data!$A:$AF, $B25,FALSE)</f>
        <v>856.92060704000437</v>
      </c>
      <c r="N25" s="24">
        <f t="shared" ca="1" si="0"/>
        <v>-172.36887821864082</v>
      </c>
      <c r="O25" s="24">
        <f>VLOOKUP("PR"&amp;$C$3&amp;O$1, Data!$A:$AF, $B25,FALSE)-VLOOKUP("PR"&amp;$C$3&amp;O$2, Data!$A:$AF, $B25,FALSE)</f>
        <v>12.274559999998473</v>
      </c>
      <c r="P25" s="24">
        <f>VLOOKUP("PR"&amp;$C$3&amp;P$1, Data!$A:$AF, $B25,FALSE)-VLOOKUP("PR"&amp;$C$3&amp;P$2, Data!$A:$AF, $B25,FALSE)</f>
        <v>22.200000000000088</v>
      </c>
      <c r="Q25" s="24">
        <f t="shared" si="1"/>
        <v>34.474559999998561</v>
      </c>
      <c r="R25" s="24">
        <f t="shared" ca="1" si="2"/>
        <v>-137.89431821864224</v>
      </c>
      <c r="S25" s="24">
        <f>VLOOKUP("PR"&amp;$C$3&amp;S$1, Data!$A:$AF, $B25+1,FALSE)</f>
        <v>69092.885075239232</v>
      </c>
      <c r="T25" s="15"/>
      <c r="U25" s="15"/>
    </row>
    <row r="26" spans="1:21" ht="14.1" customHeight="1">
      <c r="A26" s="8" t="s">
        <v>198</v>
      </c>
      <c r="B26" s="8">
        <v>27</v>
      </c>
      <c r="C26" s="23">
        <v>2034</v>
      </c>
      <c r="D26" s="24">
        <f>VLOOKUP(D$1&amp;$C$3&amp;"StartPop", Data!$A:$AF, $B26,FALSE)</f>
        <v>69092.885075239232</v>
      </c>
      <c r="E26" s="24">
        <f>VLOOKUP(E$1&amp;$C$3&amp;"StartPop", Data!$A:$AF, $B26,FALSE)</f>
        <v>67034.537044182769</v>
      </c>
      <c r="F26" s="24">
        <f>VLOOKUP(F$1&amp;$C$3&amp;"StartPop", Data!$A:$AF, $B26,FALSE)</f>
        <v>70577.918621071716</v>
      </c>
      <c r="G26" s="24">
        <f>VLOOKUP(G$1&amp;$C$3&amp;"StartPop", Data!$A:$AF, $B26,FALSE)</f>
        <v>70980.422183649061</v>
      </c>
      <c r="H26" s="24">
        <f>VLOOKUP(H$1&amp;$C$3&amp;"StartPop", Data!$A:$AF, $B26,FALSE)</f>
        <v>69526.977079428369</v>
      </c>
      <c r="I26" s="19"/>
      <c r="J26" s="23" t="s">
        <v>98</v>
      </c>
      <c r="K26" s="24">
        <f>VLOOKUP("PR"&amp;$C$3&amp;K$1, Data!$A:$AF, $B26,FALSE)</f>
        <v>69092.885075239232</v>
      </c>
      <c r="L26" s="24">
        <f ca="1">SUMIF(Data!$A:$A, "=PR"&amp;$C$3&amp;L$1, INDIRECT("Data!"&amp;$A26&amp;":"&amp;$A26))</f>
        <v>686.11264765303349</v>
      </c>
      <c r="M26" s="24">
        <f>VLOOKUP("PR"&amp;$C$3&amp;M$1, Data!$A:$AF, $B26,FALSE)</f>
        <v>863.35344923528464</v>
      </c>
      <c r="N26" s="24">
        <f t="shared" ca="1" si="0"/>
        <v>-177.24080158225115</v>
      </c>
      <c r="O26" s="24">
        <f>VLOOKUP("PR"&amp;$C$3&amp;O$1, Data!$A:$AF, $B26,FALSE)-VLOOKUP("PR"&amp;$C$3&amp;O$2, Data!$A:$AF, $B26,FALSE)</f>
        <v>12.274560000001202</v>
      </c>
      <c r="P26" s="24">
        <f>VLOOKUP("PR"&amp;$C$3&amp;P$1, Data!$A:$AF, $B26,FALSE)-VLOOKUP("PR"&amp;$C$3&amp;P$2, Data!$A:$AF, $B26,FALSE)</f>
        <v>22.200000000000045</v>
      </c>
      <c r="Q26" s="24">
        <f t="shared" si="1"/>
        <v>34.474560000001247</v>
      </c>
      <c r="R26" s="24">
        <f t="shared" ca="1" si="2"/>
        <v>-142.7662415822499</v>
      </c>
      <c r="S26" s="24">
        <f>VLOOKUP("PR"&amp;$C$3&amp;S$1, Data!$A:$AF, $B26+1,FALSE)</f>
        <v>68950.118833656947</v>
      </c>
      <c r="T26" s="15"/>
      <c r="U26" s="15"/>
    </row>
    <row r="27" spans="1:21" ht="14.1" customHeight="1">
      <c r="A27" s="8" t="s">
        <v>199</v>
      </c>
      <c r="B27" s="8">
        <v>28</v>
      </c>
      <c r="C27" s="23">
        <v>2035</v>
      </c>
      <c r="D27" s="24">
        <f>VLOOKUP(D$1&amp;$C$3&amp;"StartPop", Data!$A:$AF, $B27,FALSE)</f>
        <v>68950.118833656947</v>
      </c>
      <c r="E27" s="24">
        <f>VLOOKUP(E$1&amp;$C$3&amp;"StartPop", Data!$A:$AF, $B27,FALSE)</f>
        <v>66739.083595687203</v>
      </c>
      <c r="F27" s="24">
        <f>VLOOKUP(F$1&amp;$C$3&amp;"StartPop", Data!$A:$AF, $B27,FALSE)</f>
        <v>70575.089873551464</v>
      </c>
      <c r="G27" s="24">
        <f>VLOOKUP(G$1&amp;$C$3&amp;"StartPop", Data!$A:$AF, $B27,FALSE)</f>
        <v>70941.841621625645</v>
      </c>
      <c r="H27" s="24">
        <f>VLOOKUP(H$1&amp;$C$3&amp;"StartPop", Data!$A:$AF, $B27,FALSE)</f>
        <v>69472.214181289542</v>
      </c>
      <c r="I27" s="19"/>
      <c r="J27" s="23" t="s">
        <v>99</v>
      </c>
      <c r="K27" s="24">
        <f>VLOOKUP("PR"&amp;$C$3&amp;K$1, Data!$A:$AF, $B27,FALSE)</f>
        <v>68950.118833656947</v>
      </c>
      <c r="L27" s="24">
        <f ca="1">SUMIF(Data!$A:$A, "=PR"&amp;$C$3&amp;L$1, INDIRECT("Data!"&amp;$A27&amp;":"&amp;$A27))</f>
        <v>688.61846581097996</v>
      </c>
      <c r="M27" s="24">
        <f>VLOOKUP("PR"&amp;$C$3&amp;M$1, Data!$A:$AF, $B27,FALSE)</f>
        <v>870.2100759860075</v>
      </c>
      <c r="N27" s="24">
        <f t="shared" ca="1" si="0"/>
        <v>-181.59161017502754</v>
      </c>
      <c r="O27" s="24">
        <f>VLOOKUP("PR"&amp;$C$3&amp;O$1, Data!$A:$AF, $B27,FALSE)-VLOOKUP("PR"&amp;$C$3&amp;O$2, Data!$A:$AF, $B27,FALSE)</f>
        <v>12.274560000002566</v>
      </c>
      <c r="P27" s="24">
        <f>VLOOKUP("PR"&amp;$C$3&amp;P$1, Data!$A:$AF, $B27,FALSE)-VLOOKUP("PR"&amp;$C$3&amp;P$2, Data!$A:$AF, $B27,FALSE)</f>
        <v>22.200000000000074</v>
      </c>
      <c r="Q27" s="24">
        <f t="shared" si="1"/>
        <v>34.47456000000264</v>
      </c>
      <c r="R27" s="24">
        <f t="shared" ca="1" si="2"/>
        <v>-147.1170501750249</v>
      </c>
      <c r="S27" s="24">
        <f>VLOOKUP("PR"&amp;$C$3&amp;S$1, Data!$A:$AF, $B27+1,FALSE)</f>
        <v>68803.001783481945</v>
      </c>
      <c r="T27" s="15"/>
      <c r="U27" s="15"/>
    </row>
    <row r="28" spans="1:21" ht="14.1" customHeight="1">
      <c r="A28" s="8" t="s">
        <v>200</v>
      </c>
      <c r="B28" s="8">
        <v>29</v>
      </c>
      <c r="C28" s="23">
        <v>2036</v>
      </c>
      <c r="D28" s="24">
        <f>VLOOKUP(D$1&amp;$C$3&amp;"StartPop", Data!$A:$AF, $B28,FALSE)</f>
        <v>68803.001783481945</v>
      </c>
      <c r="E28" s="24">
        <f>VLOOKUP(E$1&amp;$C$3&amp;"StartPop", Data!$A:$AF, $B28,FALSE)</f>
        <v>66435.029931102021</v>
      </c>
      <c r="F28" s="24">
        <f>VLOOKUP(F$1&amp;$C$3&amp;"StartPop", Data!$A:$AF, $B28,FALSE)</f>
        <v>70575.492678304887</v>
      </c>
      <c r="G28" s="24">
        <f>VLOOKUP(G$1&amp;$C$3&amp;"StartPop", Data!$A:$AF, $B28,FALSE)</f>
        <v>70900.388099372591</v>
      </c>
      <c r="H28" s="24">
        <f>VLOOKUP(H$1&amp;$C$3&amp;"StartPop", Data!$A:$AF, $B28,FALSE)</f>
        <v>69416.436089416078</v>
      </c>
      <c r="I28" s="19"/>
      <c r="J28" s="23" t="s">
        <v>176</v>
      </c>
      <c r="K28" s="24">
        <f>VLOOKUP("PR"&amp;$C$3&amp;K$1, Data!$A:$AF, $B28,FALSE)</f>
        <v>68803.001783481945</v>
      </c>
      <c r="L28" s="24">
        <f ca="1">SUMIF(Data!$A:$A, "=PR"&amp;$C$3&amp;L$1, INDIRECT("Data!"&amp;$A28&amp;":"&amp;$A28))</f>
        <v>691.82944782495383</v>
      </c>
      <c r="M28" s="24">
        <f>VLOOKUP("PR"&amp;$C$3&amp;M$1, Data!$A:$AF, $B28,FALSE)</f>
        <v>875.23707170322746</v>
      </c>
      <c r="N28" s="24">
        <f t="shared" ca="1" si="0"/>
        <v>-183.40762387827363</v>
      </c>
      <c r="O28" s="24">
        <f>VLOOKUP("PR"&amp;$C$3&amp;O$1, Data!$A:$AF, $B28,FALSE)-VLOOKUP("PR"&amp;$C$3&amp;O$2, Data!$A:$AF, $B28,FALSE)</f>
        <v>12.274559999998019</v>
      </c>
      <c r="P28" s="24">
        <f>VLOOKUP("PR"&amp;$C$3&amp;P$1, Data!$A:$AF, $B28,FALSE)-VLOOKUP("PR"&amp;$C$3&amp;P$2, Data!$A:$AF, $B28,FALSE)</f>
        <v>22.20000000000006</v>
      </c>
      <c r="Q28" s="24">
        <f t="shared" si="1"/>
        <v>34.474559999998078</v>
      </c>
      <c r="R28" s="24">
        <f t="shared" ca="1" si="2"/>
        <v>-148.93306387827556</v>
      </c>
      <c r="S28" s="24">
        <f>VLOOKUP("PR"&amp;$C$3&amp;S$1, Data!$A:$AF, $B28+1,FALSE)</f>
        <v>68654.06871960366</v>
      </c>
      <c r="T28" s="15"/>
      <c r="U28" s="15"/>
    </row>
    <row r="29" spans="1:21" ht="14.1" customHeight="1">
      <c r="A29" s="8" t="s">
        <v>201</v>
      </c>
      <c r="B29" s="8">
        <v>30</v>
      </c>
      <c r="C29" s="23">
        <v>2037</v>
      </c>
      <c r="D29" s="24">
        <f>VLOOKUP(D$1&amp;$C$3&amp;"StartPop", Data!$A:$AF, $B29,FALSE)</f>
        <v>68654.06871960366</v>
      </c>
      <c r="E29" s="24">
        <f>VLOOKUP(E$1&amp;$C$3&amp;"StartPop", Data!$A:$AF, $B29,FALSE)</f>
        <v>66125.086693770354</v>
      </c>
      <c r="F29" s="24">
        <f>VLOOKUP(F$1&amp;$C$3&amp;"StartPop", Data!$A:$AF, $B29,FALSE)</f>
        <v>70582.404798756485</v>
      </c>
      <c r="G29" s="24">
        <f>VLOOKUP(G$1&amp;$C$3&amp;"StartPop", Data!$A:$AF, $B29,FALSE)</f>
        <v>70858.850160123548</v>
      </c>
      <c r="H29" s="24">
        <f>VLOOKUP(H$1&amp;$C$3&amp;"StartPop", Data!$A:$AF, $B29,FALSE)</f>
        <v>69362.36647338685</v>
      </c>
      <c r="I29" s="19"/>
      <c r="J29" s="23" t="s">
        <v>177</v>
      </c>
      <c r="K29" s="24">
        <f>VLOOKUP("PR"&amp;$C$3&amp;K$1, Data!$A:$AF, $B29,FALSE)</f>
        <v>68654.06871960366</v>
      </c>
      <c r="L29" s="24">
        <f ca="1">SUMIF(Data!$A:$A, "=PR"&amp;$C$3&amp;L$1, INDIRECT("Data!"&amp;$A29&amp;":"&amp;$A29))</f>
        <v>694.94973643993694</v>
      </c>
      <c r="M29" s="24">
        <f>VLOOKUP("PR"&amp;$C$3&amp;M$1, Data!$A:$AF, $B29,FALSE)</f>
        <v>881.78594894600542</v>
      </c>
      <c r="N29" s="24">
        <f t="shared" ca="1" si="0"/>
        <v>-186.83621250606848</v>
      </c>
      <c r="O29" s="24">
        <f>VLOOKUP("PR"&amp;$C$3&amp;O$1, Data!$A:$AF, $B29,FALSE)-VLOOKUP("PR"&amp;$C$3&amp;O$2, Data!$A:$AF, $B29,FALSE)</f>
        <v>12.274559999999383</v>
      </c>
      <c r="P29" s="24">
        <f>VLOOKUP("PR"&amp;$C$3&amp;P$1, Data!$A:$AF, $B29,FALSE)-VLOOKUP("PR"&amp;$C$3&amp;P$2, Data!$A:$AF, $B29,FALSE)</f>
        <v>22.20000000000006</v>
      </c>
      <c r="Q29" s="24">
        <f t="shared" si="1"/>
        <v>34.474559999999443</v>
      </c>
      <c r="R29" s="24">
        <f t="shared" ca="1" si="2"/>
        <v>-152.36165250606905</v>
      </c>
      <c r="S29" s="24">
        <f>VLOOKUP("PR"&amp;$C$3&amp;S$1, Data!$A:$AF, $B29+1,FALSE)</f>
        <v>68501.70706709761</v>
      </c>
      <c r="T29" s="15"/>
      <c r="U29" s="15"/>
    </row>
    <row r="30" spans="1:21" ht="14.1" customHeight="1">
      <c r="A30" s="8" t="s">
        <v>202</v>
      </c>
      <c r="B30" s="8">
        <v>31</v>
      </c>
      <c r="C30" s="23">
        <v>2038</v>
      </c>
      <c r="D30" s="24">
        <f>VLOOKUP(D$1&amp;$C$3&amp;"StartPop", Data!$A:$AF, $B30,FALSE)</f>
        <v>68501.70706709761</v>
      </c>
      <c r="E30" s="24">
        <f>VLOOKUP(E$1&amp;$C$3&amp;"StartPop", Data!$A:$AF, $B30,FALSE)</f>
        <v>65804.569404229944</v>
      </c>
      <c r="F30" s="24">
        <f>VLOOKUP(F$1&amp;$C$3&amp;"StartPop", Data!$A:$AF, $B30,FALSE)</f>
        <v>70592.211556868468</v>
      </c>
      <c r="G30" s="24">
        <f>VLOOKUP(G$1&amp;$C$3&amp;"StartPop", Data!$A:$AF, $B30,FALSE)</f>
        <v>70815.771402063561</v>
      </c>
      <c r="H30" s="24">
        <f>VLOOKUP(H$1&amp;$C$3&amp;"StartPop", Data!$A:$AF, $B30,FALSE)</f>
        <v>69308.752016050043</v>
      </c>
      <c r="I30" s="19"/>
      <c r="J30" s="25" t="s">
        <v>178</v>
      </c>
      <c r="K30" s="26">
        <f>VLOOKUP("PR"&amp;$C$3&amp;K$1, Data!$A:$AF, $B30,FALSE)</f>
        <v>68501.70706709761</v>
      </c>
      <c r="L30" s="26">
        <f ca="1">SUMIF(Data!$A:$A, "=PR"&amp;$C$3&amp;L$1, INDIRECT("Data!"&amp;$A30&amp;":"&amp;$A30))</f>
        <v>697.75610183550509</v>
      </c>
      <c r="M30" s="26">
        <f>VLOOKUP("PR"&amp;$C$3&amp;M$1, Data!$A:$AF, $B30,FALSE)</f>
        <v>885.52698598953953</v>
      </c>
      <c r="N30" s="26">
        <f t="shared" ca="1" si="0"/>
        <v>-187.77088415403443</v>
      </c>
      <c r="O30" s="26">
        <f>VLOOKUP("PR"&amp;$C$3&amp;O$1, Data!$A:$AF, $B30,FALSE)-VLOOKUP("PR"&amp;$C$3&amp;O$2, Data!$A:$AF, $B30,FALSE)</f>
        <v>12.274560000001202</v>
      </c>
      <c r="P30" s="26">
        <f>VLOOKUP("PR"&amp;$C$3&amp;P$1, Data!$A:$AF, $B30,FALSE)-VLOOKUP("PR"&amp;$C$3&amp;P$2, Data!$A:$AF, $B30,FALSE)</f>
        <v>22.200000000000117</v>
      </c>
      <c r="Q30" s="26">
        <f t="shared" si="1"/>
        <v>34.474560000001318</v>
      </c>
      <c r="R30" s="26">
        <f t="shared" ca="1" si="2"/>
        <v>-153.29632415403313</v>
      </c>
      <c r="S30" s="26">
        <f>VLOOKUP("PR"&amp;$C$3&amp;S$1, Data!$A:$AF, $B30+1,FALSE)</f>
        <v>68348.410742943553</v>
      </c>
      <c r="T30" s="15"/>
      <c r="U30" s="15"/>
    </row>
    <row r="31" spans="1:21" ht="14.1" customHeight="1">
      <c r="A31" s="8" t="s">
        <v>203</v>
      </c>
      <c r="B31" s="8">
        <v>32</v>
      </c>
      <c r="C31" s="25">
        <v>2039</v>
      </c>
      <c r="D31" s="26">
        <f>VLOOKUP(D$1&amp;$C$3&amp;"StartPop", Data!$A:$AF, $B31,FALSE)</f>
        <v>68348.410742943553</v>
      </c>
      <c r="E31" s="26">
        <f>VLOOKUP(E$1&amp;$C$3&amp;"StartPop", Data!$A:$AF, $B31,FALSE)</f>
        <v>65476.859726977775</v>
      </c>
      <c r="F31" s="26">
        <f>VLOOKUP(F$1&amp;$C$3&amp;"StartPop", Data!$A:$AF, $B31,FALSE)</f>
        <v>70607.982272368929</v>
      </c>
      <c r="G31" s="26">
        <f>VLOOKUP(G$1&amp;$C$3&amp;"StartPop", Data!$A:$AF, $B31,FALSE)</f>
        <v>70773.864107842426</v>
      </c>
      <c r="H31" s="26">
        <f>VLOOKUP(H$1&amp;$C$3&amp;"StartPop", Data!$A:$AF, $B31,FALSE)</f>
        <v>69258.344513793985</v>
      </c>
      <c r="I31" s="19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16"/>
    </row>
    <row r="32" spans="1:21" ht="15.75">
      <c r="C32" s="29"/>
      <c r="D32" s="28"/>
      <c r="E32" s="28"/>
      <c r="F32" s="28"/>
      <c r="G32" s="28"/>
      <c r="H32" s="28"/>
      <c r="I32" s="19"/>
      <c r="J32" s="17" t="str">
        <f>"Table 3: Migration Assumptions, Principal and Ten-Year Average Migration Variant Projection, "&amp;VLOOKUP($B$3,Lookups!A:D,3)</f>
        <v>Table 3: Migration Assumptions, Principal and Ten-Year Average Migration Variant Projection, Isle of Anglesey</v>
      </c>
      <c r="K32" s="19"/>
      <c r="L32" s="19"/>
      <c r="M32" s="19"/>
      <c r="N32" s="19"/>
      <c r="O32" s="19"/>
      <c r="P32" s="19"/>
      <c r="Q32" s="19"/>
      <c r="R32" s="19"/>
      <c r="S32" s="19"/>
      <c r="T32" s="16"/>
    </row>
    <row r="33" spans="3:19">
      <c r="C33" s="30"/>
      <c r="D33" s="19"/>
      <c r="E33" s="19"/>
      <c r="F33" s="19"/>
      <c r="G33" s="19"/>
      <c r="H33" s="19"/>
      <c r="I33" s="19"/>
      <c r="J33" s="31"/>
      <c r="K33" s="32"/>
      <c r="L33" s="33" t="s">
        <v>108</v>
      </c>
      <c r="M33" s="33"/>
      <c r="N33" s="33"/>
      <c r="O33" s="33" t="s">
        <v>109</v>
      </c>
      <c r="P33" s="33"/>
      <c r="Q33" s="33"/>
      <c r="R33" s="34" t="s">
        <v>110</v>
      </c>
      <c r="S33" s="19"/>
    </row>
    <row r="34" spans="3:19">
      <c r="C34" s="19"/>
      <c r="D34" s="19"/>
      <c r="E34" s="19"/>
      <c r="F34" s="19"/>
      <c r="G34" s="19"/>
      <c r="H34" s="19"/>
      <c r="I34" s="19"/>
      <c r="J34" s="35"/>
      <c r="K34" s="35"/>
      <c r="L34" s="35" t="s">
        <v>111</v>
      </c>
      <c r="M34" s="35" t="s">
        <v>112</v>
      </c>
      <c r="N34" s="35" t="s">
        <v>110</v>
      </c>
      <c r="O34" s="35" t="s">
        <v>111</v>
      </c>
      <c r="P34" s="35" t="s">
        <v>112</v>
      </c>
      <c r="Q34" s="35" t="s">
        <v>110</v>
      </c>
      <c r="R34" s="35" t="s">
        <v>113</v>
      </c>
      <c r="S34" s="19"/>
    </row>
    <row r="35" spans="3:19">
      <c r="C35" s="19"/>
      <c r="D35" s="19"/>
      <c r="E35" s="19"/>
      <c r="F35" s="19"/>
      <c r="G35" s="19"/>
      <c r="H35" s="19"/>
      <c r="I35" s="19"/>
      <c r="J35" s="36" t="s">
        <v>114</v>
      </c>
      <c r="K35" s="36"/>
      <c r="L35" s="24">
        <f>VLOOKUP("PR"&amp;$C$3&amp;O$1, Data!$A:$AF, $B6,FALSE)</f>
        <v>2317.8366199999987</v>
      </c>
      <c r="M35" s="24">
        <f>VLOOKUP("PR"&amp;$C$3&amp;O$2, Data!$A:$AF, $B6,FALSE)</f>
        <v>2305.5620600000002</v>
      </c>
      <c r="N35" s="24">
        <f>L35-M35</f>
        <v>12.274559999998473</v>
      </c>
      <c r="O35" s="24">
        <f>VLOOKUP("PR"&amp;$C$3&amp;P$1, Data!$A:$AF, $B6,FALSE)</f>
        <v>127.20000000000007</v>
      </c>
      <c r="P35" s="24">
        <f>VLOOKUP("PR"&amp;$C$3&amp;P$2, Data!$A:$AF, $B6,FALSE)</f>
        <v>104.99999999999997</v>
      </c>
      <c r="Q35" s="24">
        <f>O35-P35</f>
        <v>22.200000000000102</v>
      </c>
      <c r="R35" s="24">
        <f>N35+Q35</f>
        <v>34.474559999998576</v>
      </c>
      <c r="S35" s="19"/>
    </row>
    <row r="36" spans="3:19">
      <c r="C36" s="19"/>
      <c r="D36" s="19"/>
      <c r="E36" s="19"/>
      <c r="F36" s="19"/>
      <c r="G36" s="19"/>
      <c r="H36" s="19"/>
      <c r="I36" s="19"/>
      <c r="J36" s="37" t="s">
        <v>115</v>
      </c>
      <c r="K36" s="38"/>
      <c r="L36" s="26">
        <f>VLOOKUP("TEN"&amp;$C$3&amp;O$1, Data!$A:$AF, $B7,FALSE)</f>
        <v>2319.7298531577403</v>
      </c>
      <c r="M36" s="26">
        <f>VLOOKUP("TEN"&amp;$C$3&amp;O$2, Data!$A:$AF, $B7,FALSE)</f>
        <v>2229.4912229236006</v>
      </c>
      <c r="N36" s="26">
        <f>L36-M36</f>
        <v>90.238630234139691</v>
      </c>
      <c r="O36" s="26">
        <f>VLOOKUP("TEN"&amp;$C$3&amp;P$1, Data!$A:$AF, $B7,FALSE)</f>
        <v>136.29999999999987</v>
      </c>
      <c r="P36" s="26">
        <f>VLOOKUP("TEN"&amp;$C$3&amp;P$2, Data!$A:$AF, $B7,FALSE)</f>
        <v>110.70000000000003</v>
      </c>
      <c r="Q36" s="26">
        <f>O36-P36</f>
        <v>25.599999999999838</v>
      </c>
      <c r="R36" s="26">
        <f>N36+Q36</f>
        <v>115.83863023413953</v>
      </c>
      <c r="S36" s="19"/>
    </row>
  </sheetData>
  <sheetProtection selectLockedCells="1"/>
  <protectedRanges>
    <protectedRange password="DA63" sqref="C5:S36" name="Range1"/>
  </protectedRange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4</xdr:col>
                    <xdr:colOff>742950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66"/>
  <sheetViews>
    <sheetView showGridLines="0" workbookViewId="0">
      <pane ySplit="1" topLeftCell="A2" activePane="bottomLeft" state="frozen"/>
      <selection activeCell="A8" sqref="A8"/>
      <selection pane="bottomLeft" activeCell="N69" sqref="N69"/>
    </sheetView>
  </sheetViews>
  <sheetFormatPr defaultRowHeight="15"/>
  <cols>
    <col min="1" max="16384" width="8.88671875" style="8"/>
  </cols>
  <sheetData>
    <row r="1" spans="2:8" ht="20.100000000000001" customHeight="1">
      <c r="D1" s="39" t="s">
        <v>116</v>
      </c>
    </row>
    <row r="2" spans="2:8" ht="33.75" customHeight="1">
      <c r="B2" s="40" t="str">
        <f>"Chart 1: Projected Total Population by Variant, " &amp; VLOOKUP(Tables!$B$3,Lookups!A:D,3)</f>
        <v>Chart 1: Projected Total Population by Variant, Isle of Anglesey</v>
      </c>
      <c r="D2" s="16"/>
      <c r="E2" s="16"/>
      <c r="F2" s="16"/>
      <c r="G2" s="16"/>
      <c r="H2" s="16"/>
    </row>
    <row r="3" spans="2:8">
      <c r="D3" s="16"/>
      <c r="E3" s="16"/>
      <c r="F3" s="16"/>
      <c r="G3" s="16"/>
      <c r="H3" s="16"/>
    </row>
    <row r="4" spans="2:8">
      <c r="D4" s="16"/>
      <c r="E4" s="16"/>
      <c r="F4" s="16"/>
      <c r="G4" s="16"/>
      <c r="H4" s="16"/>
    </row>
    <row r="5" spans="2:8">
      <c r="D5" s="16"/>
      <c r="E5" s="16"/>
      <c r="F5" s="16"/>
      <c r="G5" s="16"/>
      <c r="H5" s="16"/>
    </row>
    <row r="6" spans="2:8">
      <c r="D6" s="16"/>
      <c r="E6" s="16"/>
      <c r="F6" s="16"/>
      <c r="G6" s="16"/>
      <c r="H6" s="16"/>
    </row>
    <row r="7" spans="2:8">
      <c r="D7" s="16"/>
      <c r="E7" s="16"/>
      <c r="F7" s="16"/>
      <c r="G7" s="16"/>
      <c r="H7" s="16"/>
    </row>
    <row r="8" spans="2:8">
      <c r="D8" s="16"/>
      <c r="E8" s="16"/>
      <c r="F8" s="16"/>
      <c r="G8" s="16"/>
      <c r="H8" s="16"/>
    </row>
    <row r="9" spans="2:8">
      <c r="D9" s="16"/>
      <c r="E9" s="16"/>
      <c r="F9" s="16"/>
      <c r="G9" s="16"/>
      <c r="H9" s="16"/>
    </row>
    <row r="10" spans="2:8">
      <c r="D10" s="16"/>
      <c r="E10" s="16"/>
      <c r="F10" s="16"/>
      <c r="G10" s="16"/>
      <c r="H10" s="16"/>
    </row>
    <row r="11" spans="2:8">
      <c r="D11" s="16"/>
      <c r="E11" s="16"/>
      <c r="F11" s="16"/>
      <c r="G11" s="16"/>
      <c r="H11" s="16"/>
    </row>
    <row r="12" spans="2:8">
      <c r="D12" s="16"/>
      <c r="E12" s="16"/>
      <c r="F12" s="16"/>
      <c r="G12" s="16"/>
      <c r="H12" s="16"/>
    </row>
    <row r="13" spans="2:8">
      <c r="D13" s="16"/>
      <c r="E13" s="16"/>
      <c r="F13" s="16"/>
      <c r="G13" s="16"/>
      <c r="H13" s="16"/>
    </row>
    <row r="14" spans="2:8">
      <c r="D14" s="16"/>
      <c r="E14" s="16"/>
      <c r="F14" s="16"/>
      <c r="G14" s="16"/>
      <c r="H14" s="16"/>
    </row>
    <row r="15" spans="2:8">
      <c r="D15" s="16"/>
      <c r="E15" s="16"/>
      <c r="F15" s="16"/>
      <c r="G15" s="16"/>
      <c r="H15" s="16"/>
    </row>
    <row r="16" spans="2:8">
      <c r="D16" s="16"/>
      <c r="E16" s="16"/>
      <c r="F16" s="16"/>
      <c r="G16" s="16"/>
      <c r="H16" s="16"/>
    </row>
    <row r="17" spans="2:8">
      <c r="B17" s="41"/>
      <c r="D17" s="16"/>
      <c r="E17" s="16"/>
      <c r="F17" s="16"/>
      <c r="G17" s="16"/>
      <c r="H17" s="16"/>
    </row>
    <row r="18" spans="2:8">
      <c r="B18" s="30"/>
      <c r="D18" s="16"/>
      <c r="E18" s="16"/>
      <c r="F18" s="16"/>
      <c r="G18" s="16"/>
      <c r="H18" s="16"/>
    </row>
    <row r="19" spans="2:8" ht="15.75">
      <c r="B19" s="40" t="str">
        <f>"Chart 2: Projected Births and Deaths, Principal Projection, " &amp;  VLOOKUP(Tables!$B$3,Lookups!A:D,3)</f>
        <v>Chart 2: Projected Births and Deaths, Principal Projection, Isle of Anglesey</v>
      </c>
    </row>
    <row r="34" spans="2:2" ht="27" customHeight="1">
      <c r="B34" s="40" t="str">
        <f>"Chart 3: Projected Natural Change and Net Migration, Principal Projection, " &amp;  VLOOKUP(Tables!$B$3,Lookups!A:D,3)</f>
        <v>Chart 3: Projected Natural Change and Net Migration, Principal Projection, Isle of Anglesey</v>
      </c>
    </row>
    <row r="50" spans="2:2" ht="41.25" customHeight="1">
      <c r="B50" s="40" t="str">
        <f>"Chart 4: Projected Total Fertility Rate (TFR), Principal Projection, " &amp;  VLOOKUP(Tables!$B$3,Lookups!A:D,3)</f>
        <v>Chart 4: Projected Total Fertility Rate (TFR), Principal Projection, Isle of Anglesey</v>
      </c>
    </row>
    <row r="66" spans="2:2" ht="24.75" customHeight="1">
      <c r="B66" s="40" t="str">
        <f>"Chart 5: Projected Expectation of Life at Birth (EOLB), Principal Projection, " &amp; VLOOKUP(Tables!$B$3,Lookups!A:D,3)</f>
        <v>Chart 5: Projected Expectation of Life at Birth (EOLB), Principal Projection, Isle of Anglesey</v>
      </c>
    </row>
  </sheetData>
  <protectedRanges>
    <protectedRange password="DA63" sqref="B18" name="Range1"/>
  </protectedRange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0</xdr:col>
                    <xdr:colOff>57150</xdr:colOff>
                    <xdr:row>0</xdr:row>
                    <xdr:rowOff>38100</xdr:rowOff>
                  </from>
                  <to>
                    <xdr:col>2</xdr:col>
                    <xdr:colOff>266700</xdr:colOff>
                    <xdr:row>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2" workbookViewId="0">
      <selection activeCell="E1" sqref="E1"/>
    </sheetView>
  </sheetViews>
  <sheetFormatPr defaultRowHeight="15"/>
  <sheetData>
    <row r="1" spans="1:5">
      <c r="A1" t="s">
        <v>123</v>
      </c>
    </row>
    <row r="2" spans="1:5">
      <c r="B2" t="s">
        <v>124</v>
      </c>
      <c r="C2" t="s">
        <v>125</v>
      </c>
      <c r="D2" t="s">
        <v>126</v>
      </c>
    </row>
    <row r="3" spans="1:5">
      <c r="A3">
        <v>1</v>
      </c>
      <c r="B3" s="43" t="s">
        <v>41</v>
      </c>
      <c r="C3" t="s">
        <v>127</v>
      </c>
      <c r="D3" t="s">
        <v>128</v>
      </c>
      <c r="E3" t="s">
        <v>209</v>
      </c>
    </row>
    <row r="4" spans="1:5">
      <c r="A4">
        <v>2</v>
      </c>
      <c r="B4" s="43" t="s">
        <v>42</v>
      </c>
      <c r="C4" t="s">
        <v>129</v>
      </c>
      <c r="D4" t="s">
        <v>130</v>
      </c>
      <c r="E4" t="s">
        <v>129</v>
      </c>
    </row>
    <row r="5" spans="1:5">
      <c r="A5">
        <v>3</v>
      </c>
      <c r="B5" s="43" t="s">
        <v>43</v>
      </c>
      <c r="C5" t="s">
        <v>43</v>
      </c>
      <c r="D5" t="s">
        <v>131</v>
      </c>
      <c r="E5" t="s">
        <v>43</v>
      </c>
    </row>
    <row r="6" spans="1:5">
      <c r="A6">
        <v>4</v>
      </c>
      <c r="B6" s="43" t="s">
        <v>44</v>
      </c>
      <c r="C6" t="s">
        <v>132</v>
      </c>
      <c r="D6" t="s">
        <v>133</v>
      </c>
      <c r="E6" t="s">
        <v>210</v>
      </c>
    </row>
    <row r="7" spans="1:5">
      <c r="A7">
        <v>5</v>
      </c>
      <c r="B7" s="43" t="s">
        <v>45</v>
      </c>
      <c r="C7" t="s">
        <v>134</v>
      </c>
      <c r="D7" t="s">
        <v>135</v>
      </c>
      <c r="E7" t="s">
        <v>211</v>
      </c>
    </row>
    <row r="8" spans="1:5">
      <c r="A8">
        <v>6</v>
      </c>
      <c r="B8" s="43" t="s">
        <v>46</v>
      </c>
      <c r="C8" t="s">
        <v>136</v>
      </c>
      <c r="D8" t="s">
        <v>137</v>
      </c>
      <c r="E8" t="s">
        <v>212</v>
      </c>
    </row>
    <row r="9" spans="1:5">
      <c r="A9">
        <v>7</v>
      </c>
      <c r="B9" s="43" t="s">
        <v>47</v>
      </c>
      <c r="C9" t="s">
        <v>47</v>
      </c>
      <c r="D9" t="s">
        <v>138</v>
      </c>
      <c r="E9" t="s">
        <v>47</v>
      </c>
    </row>
    <row r="10" spans="1:5">
      <c r="A10">
        <v>8</v>
      </c>
      <c r="B10" s="43" t="s">
        <v>48</v>
      </c>
      <c r="C10" t="s">
        <v>139</v>
      </c>
      <c r="D10" t="s">
        <v>140</v>
      </c>
      <c r="E10" t="s">
        <v>139</v>
      </c>
    </row>
    <row r="11" spans="1:5">
      <c r="A11">
        <v>9</v>
      </c>
      <c r="B11" s="43" t="s">
        <v>49</v>
      </c>
      <c r="C11" t="s">
        <v>141</v>
      </c>
      <c r="D11" t="s">
        <v>142</v>
      </c>
      <c r="E11" t="s">
        <v>213</v>
      </c>
    </row>
    <row r="12" spans="1:5">
      <c r="A12">
        <v>10</v>
      </c>
      <c r="B12" s="43" t="s">
        <v>50</v>
      </c>
      <c r="C12" t="s">
        <v>143</v>
      </c>
      <c r="D12" t="s">
        <v>144</v>
      </c>
      <c r="E12" t="s">
        <v>214</v>
      </c>
    </row>
    <row r="13" spans="1:5">
      <c r="A13">
        <v>11</v>
      </c>
      <c r="B13" s="43" t="s">
        <v>51</v>
      </c>
      <c r="C13" t="s">
        <v>145</v>
      </c>
      <c r="D13" t="s">
        <v>146</v>
      </c>
      <c r="E13" t="s">
        <v>215</v>
      </c>
    </row>
    <row r="14" spans="1:5">
      <c r="A14">
        <v>12</v>
      </c>
      <c r="B14" s="43" t="s">
        <v>52</v>
      </c>
      <c r="C14" t="s">
        <v>147</v>
      </c>
      <c r="D14" t="s">
        <v>148</v>
      </c>
      <c r="E14" t="s">
        <v>216</v>
      </c>
    </row>
    <row r="15" spans="1:5">
      <c r="A15">
        <v>13</v>
      </c>
      <c r="B15" s="43" t="s">
        <v>53</v>
      </c>
      <c r="C15" t="s">
        <v>149</v>
      </c>
      <c r="D15" t="s">
        <v>150</v>
      </c>
      <c r="E15" t="s">
        <v>217</v>
      </c>
    </row>
    <row r="16" spans="1:5">
      <c r="A16">
        <v>14</v>
      </c>
      <c r="B16" s="43" t="s">
        <v>54</v>
      </c>
      <c r="C16" t="s">
        <v>151</v>
      </c>
      <c r="D16" t="s">
        <v>152</v>
      </c>
      <c r="E16" t="s">
        <v>218</v>
      </c>
    </row>
    <row r="17" spans="1:5">
      <c r="A17">
        <v>15</v>
      </c>
      <c r="B17" s="43" t="s">
        <v>55</v>
      </c>
      <c r="C17" t="s">
        <v>153</v>
      </c>
      <c r="D17" t="s">
        <v>154</v>
      </c>
      <c r="E17" t="s">
        <v>153</v>
      </c>
    </row>
    <row r="18" spans="1:5">
      <c r="A18">
        <v>16</v>
      </c>
      <c r="B18" s="43" t="s">
        <v>56</v>
      </c>
      <c r="C18" t="s">
        <v>155</v>
      </c>
      <c r="D18" t="s">
        <v>156</v>
      </c>
      <c r="E18" t="s">
        <v>219</v>
      </c>
    </row>
    <row r="19" spans="1:5">
      <c r="A19">
        <v>17</v>
      </c>
      <c r="B19" s="43" t="s">
        <v>57</v>
      </c>
      <c r="C19" t="s">
        <v>157</v>
      </c>
      <c r="D19" t="s">
        <v>158</v>
      </c>
      <c r="E19" t="s">
        <v>220</v>
      </c>
    </row>
    <row r="20" spans="1:5">
      <c r="A20">
        <v>18</v>
      </c>
      <c r="B20" s="43" t="s">
        <v>58</v>
      </c>
      <c r="C20" t="s">
        <v>159</v>
      </c>
      <c r="D20" t="s">
        <v>160</v>
      </c>
      <c r="E20" t="s">
        <v>159</v>
      </c>
    </row>
    <row r="21" spans="1:5">
      <c r="A21">
        <v>19</v>
      </c>
      <c r="B21" s="43" t="s">
        <v>59</v>
      </c>
      <c r="C21" t="s">
        <v>161</v>
      </c>
      <c r="D21" t="s">
        <v>162</v>
      </c>
      <c r="E21" t="s">
        <v>161</v>
      </c>
    </row>
    <row r="22" spans="1:5">
      <c r="A22">
        <v>20</v>
      </c>
      <c r="B22" s="43" t="s">
        <v>60</v>
      </c>
      <c r="C22" t="s">
        <v>163</v>
      </c>
      <c r="D22" t="s">
        <v>164</v>
      </c>
      <c r="E22" t="s">
        <v>221</v>
      </c>
    </row>
    <row r="23" spans="1:5">
      <c r="A23">
        <v>21</v>
      </c>
      <c r="B23" s="43" t="s">
        <v>61</v>
      </c>
      <c r="C23" t="s">
        <v>165</v>
      </c>
      <c r="D23" t="s">
        <v>166</v>
      </c>
      <c r="E23" t="s">
        <v>222</v>
      </c>
    </row>
    <row r="24" spans="1:5">
      <c r="A24">
        <v>22</v>
      </c>
      <c r="B24" s="43" t="s">
        <v>62</v>
      </c>
      <c r="C24" t="s">
        <v>167</v>
      </c>
      <c r="D24" t="s">
        <v>168</v>
      </c>
      <c r="E24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TFRandEOLBData</vt:lpstr>
      <vt:lpstr>Data</vt:lpstr>
      <vt:lpstr>Graph Data</vt:lpstr>
      <vt:lpstr>Nodiadau_Notes </vt:lpstr>
      <vt:lpstr>Tablau</vt:lpstr>
      <vt:lpstr>Siartiau</vt:lpstr>
      <vt:lpstr>Tables</vt:lpstr>
      <vt:lpstr>Charts</vt:lpstr>
      <vt:lpstr>Lookups</vt:lpstr>
    </vt:vector>
  </TitlesOfParts>
  <Company>Welsh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John (KAS)</dc:creator>
  <cp:lastModifiedBy>James, Sarah (FCS - KAS)</cp:lastModifiedBy>
  <dcterms:created xsi:type="dcterms:W3CDTF">2016-09-22T21:01:30Z</dcterms:created>
  <dcterms:modified xsi:type="dcterms:W3CDTF">2016-09-29T07:27:30Z</dcterms:modified>
</cp:coreProperties>
</file>