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5" yWindow="3315" windowWidth="15480" windowHeight="11640" tabRatio="734" firstSheet="1" activeTab="1"/>
  </bookViews>
  <sheets>
    <sheet name="Pivot 1c - FSM &amp; Medium" sheetId="1" state="hidden" r:id="rId1"/>
    <sheet name="Benchmarks - By FSM" sheetId="2" r:id="rId2"/>
    <sheet name="Benchmarks - By Medium" sheetId="3" r:id="rId3"/>
    <sheet name="Benchmarks - By FSM &amp; Medium" sheetId="4" state="hidden" r:id="rId4"/>
  </sheets>
  <definedNames>
    <definedName name="FSM">#REF!</definedName>
    <definedName name="_xlnm.Print_Area" localSheetId="1">'Benchmarks - By FSM'!$A$1:$O$45</definedName>
    <definedName name="_xlnm.Print_Area" localSheetId="2">'Benchmarks - By Medium'!$A$1:$O$33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<sst xmlns="http://schemas.openxmlformats.org/spreadsheetml/2006/main" count="288" uniqueCount="85">
  <si>
    <t>WelshCat</t>
  </si>
  <si>
    <t>FSMGroup</t>
  </si>
  <si>
    <t>Sum of Pupils_15</t>
  </si>
  <si>
    <t>All schools by FSM &amp; Medium</t>
  </si>
  <si>
    <t>Table 1: Schools with up to 10 per cent eligible for FSM</t>
  </si>
  <si>
    <t>Tabl 1: Ysgolion a hyd at 10 y cant yn gymwys I gael PYD</t>
  </si>
  <si>
    <t xml:space="preserve"> </t>
  </si>
  <si>
    <t>Number of schools</t>
  </si>
  <si>
    <t>Lower Quartile</t>
  </si>
  <si>
    <t>Median</t>
  </si>
  <si>
    <t>Upper Quartile</t>
  </si>
  <si>
    <t>Nifer yr Ysgolion</t>
  </si>
  <si>
    <t>Chwartel Isaf</t>
  </si>
  <si>
    <t>Canolrif</t>
  </si>
  <si>
    <t>Chwartel Uchaf</t>
  </si>
  <si>
    <t>5 or more GCSE A* to C or equivalent</t>
  </si>
  <si>
    <t>5 neu fwy TGAU A*-C neu gyfatebol</t>
  </si>
  <si>
    <t>Core Subject Indicator</t>
  </si>
  <si>
    <t>Dangosydd Pynciau Craidd</t>
  </si>
  <si>
    <t>Table 2: Schools with over 10 per cent and up to 15 per cent eligible for FSM</t>
  </si>
  <si>
    <t>Tabl 2: Ysgolion a mwy na 10 y cant a hyd at 15 y cant yn gymwys I gael PYD</t>
  </si>
  <si>
    <t>Table 3: Schools with over 15 per cent and up to 20 per cent eligible for FSM</t>
  </si>
  <si>
    <t>Tabl 3: Ysgolion a mwy na 15 y cant a hyd at 20 y cant yn gymwys I gael PYD</t>
  </si>
  <si>
    <t>Table 4: Schools with over 20 per cent and up to 30 per cent eligible for FSM</t>
  </si>
  <si>
    <t>Tabl 4: Ysgolion a mwy na 20 y cant a hyd at 30 y cant yn gymwys i gael PYD</t>
  </si>
  <si>
    <t>Table 5: Schools with over  30 per cent eligible for FSM</t>
  </si>
  <si>
    <t>Tabl 5: Ysgolion a mwy na  30 y cant yn gymwys I gael PYD</t>
  </si>
  <si>
    <t>Level 1 Threshold</t>
  </si>
  <si>
    <t>Drothwy Lefel 1</t>
  </si>
  <si>
    <t>Level 2 Threshold</t>
  </si>
  <si>
    <t>Drothwy Lefel 2</t>
  </si>
  <si>
    <t>Drothwy Lefel 2 gan gynnwys Seasneg/Cymraeg a Mathemateg</t>
  </si>
  <si>
    <t>Level 2 Threshold including English/Welsh &amp; Mathematics</t>
  </si>
  <si>
    <t>Average Wider Points Score</t>
  </si>
  <si>
    <t>Sgôr Pwyntiau Cyfartalog Eang</t>
  </si>
  <si>
    <t>Table 6: Welsh Speaking Schools (a)</t>
  </si>
  <si>
    <t>Tabl 6: Ysgolion Cymraeg (a)</t>
  </si>
  <si>
    <t>(a) As defined by section 354(8) of the Education Act 1996/ Fel a ddiffinir gan Adran 354(8) o Ddeddf Addysg 1996</t>
  </si>
  <si>
    <t>Table 7: English Speaking Schools</t>
  </si>
  <si>
    <t>Tabl 7: Ysgolion Seasneg</t>
  </si>
  <si>
    <t>Table 8: All Secondary Schools</t>
  </si>
  <si>
    <t>Tabl 8: Pob Ysgol Uwchradd</t>
  </si>
  <si>
    <t>Table 9: Welsh Speaking Schools (a) - Summary table (b)</t>
  </si>
  <si>
    <t>Tabl 9: Ysgolion Cymraeg (a) - Tabl Crynodeb (b)</t>
  </si>
  <si>
    <t>FSM Band/ Band PYD</t>
  </si>
  <si>
    <t>up to 10%</t>
  </si>
  <si>
    <t>over 10% and less than 15%</t>
  </si>
  <si>
    <t>over 15% and less than 20%</t>
  </si>
  <si>
    <t>over 20% and less than 30%</t>
  </si>
  <si>
    <t>over 30%</t>
  </si>
  <si>
    <t>all schools</t>
  </si>
  <si>
    <t>hyd at 10%</t>
  </si>
  <si>
    <t>dros 10% a llai na 15%</t>
  </si>
  <si>
    <t>dros 15% a llai na 20%</t>
  </si>
  <si>
    <t>dros 20% a llai na 30%</t>
  </si>
  <si>
    <t>dros 30%</t>
  </si>
  <si>
    <t>pob ysgol</t>
  </si>
  <si>
    <t>.</t>
  </si>
  <si>
    <t xml:space="preserve">Number of pupils </t>
  </si>
  <si>
    <t>Nifer yr disgyblion</t>
  </si>
  <si>
    <t>(b) As a percentage of the full cohort.</t>
  </si>
  <si>
    <t>Table 10: English Speaking Schools - Summary table (a)</t>
  </si>
  <si>
    <t>Tabl 10: Ysgolion Seasneg - Tabl Crynodeb (a)</t>
  </si>
  <si>
    <t>(a) As a percentage of the full cohort.</t>
  </si>
  <si>
    <t>Table 11: All Secondary Schools - Summary table (a)</t>
  </si>
  <si>
    <t>Tabl 11: Pob Ysgol Uwchradd - Tabl Crynodeb (a)</t>
  </si>
  <si>
    <t>Click in pivot, right click &amp; refresh data</t>
  </si>
  <si>
    <t>Grand Total</t>
  </si>
  <si>
    <t>A*-C in GCSE Mathematics</t>
  </si>
  <si>
    <t>A*-C in GCSE Science</t>
  </si>
  <si>
    <t>A*-C yn TGAU Saesneg</t>
  </si>
  <si>
    <t>A*-C TGAU Mathemateg</t>
  </si>
  <si>
    <t>A*-C TGAU Gwyddoniaeth</t>
  </si>
  <si>
    <t>Total</t>
  </si>
  <si>
    <t>(b) Calculated using percentage of pupils entered for GCSE Welsh 1st language.</t>
  </si>
  <si>
    <t>A*-C in GCSE Welsh (1st language) (b)</t>
  </si>
  <si>
    <t>(b) A*-C TGAU Cymraeg (Iaith 1af)</t>
  </si>
  <si>
    <t>(c) Schools with entries in Welsh (1st language) only. Calculated using percentage of pupils entered for GCSE Welsh 1st language.</t>
  </si>
  <si>
    <t>A*-C in GCSE English</t>
  </si>
  <si>
    <t>Minimum</t>
  </si>
  <si>
    <t>Isafswm</t>
  </si>
  <si>
    <t>Maximum</t>
  </si>
  <si>
    <t>Uchafswm</t>
  </si>
  <si>
    <t>A*-C in GCSE Welsh (1st language) (c)</t>
  </si>
  <si>
    <t>(c) A*-C TGAU Cymraeg (Iaith 1af)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</si>
</sst>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_-;\-* #,##0_-;_-* &quot;-&quot;??_-;_-@_-"/>
  </numFmts>
  <fonts count="41">
    <font>
      <sz val="12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 style="thin"/>
      <right style="thin"/>
      <top style="thin">
        <color indexed="9"/>
      </top>
      <bottom/>
    </border>
    <border>
      <left/>
      <right style="thin"/>
      <top style="thin"/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/>
    </border>
    <border>
      <left style="thin"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/>
      <right style="thin"/>
      <top style="thin">
        <color indexed="9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9"/>
      </bottom>
    </border>
    <border>
      <left/>
      <right/>
      <top style="thin">
        <color indexed="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1" fontId="2" fillId="0" borderId="17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1" fontId="2" fillId="0" borderId="18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1" fontId="2" fillId="0" borderId="26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/>
    </xf>
    <xf numFmtId="1" fontId="2" fillId="0" borderId="19" xfId="0" applyNumberFormat="1" applyFont="1" applyFill="1" applyBorder="1" applyAlignment="1">
      <alignment/>
    </xf>
    <xf numFmtId="168" fontId="2" fillId="0" borderId="17" xfId="42" applyNumberFormat="1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168" fontId="2" fillId="0" borderId="21" xfId="42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7" xfId="0" applyFont="1" applyBorder="1" applyAlignment="1">
      <alignment/>
    </xf>
    <xf numFmtId="1" fontId="2" fillId="0" borderId="28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168" fontId="2" fillId="0" borderId="21" xfId="42" applyNumberFormat="1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1" fontId="2" fillId="0" borderId="21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2" fillId="0" borderId="23" xfId="42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27" xfId="0" applyFont="1" applyBorder="1" applyAlignment="1">
      <alignment horizontal="right" vertical="top" wrapText="1"/>
    </xf>
    <xf numFmtId="3" fontId="2" fillId="0" borderId="23" xfId="42" applyNumberFormat="1" applyFont="1" applyBorder="1" applyAlignment="1">
      <alignment horizontal="right"/>
    </xf>
    <xf numFmtId="3" fontId="2" fillId="0" borderId="34" xfId="42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6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38" xfId="0" applyNumberFormat="1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1" fontId="2" fillId="0" borderId="40" xfId="0" applyNumberFormat="1" applyFont="1" applyBorder="1" applyAlignment="1">
      <alignment/>
    </xf>
    <xf numFmtId="1" fontId="2" fillId="0" borderId="41" xfId="0" applyNumberFormat="1" applyFont="1" applyBorder="1" applyAlignment="1">
      <alignment/>
    </xf>
    <xf numFmtId="0" fontId="2" fillId="33" borderId="39" xfId="0" applyFont="1" applyFill="1" applyBorder="1" applyAlignment="1">
      <alignment horizontal="right"/>
    </xf>
    <xf numFmtId="0" fontId="2" fillId="33" borderId="40" xfId="0" applyFont="1" applyFill="1" applyBorder="1" applyAlignment="1">
      <alignment horizontal="right"/>
    </xf>
    <xf numFmtId="1" fontId="2" fillId="33" borderId="40" xfId="0" applyNumberFormat="1" applyFont="1" applyFill="1" applyBorder="1" applyAlignment="1">
      <alignment horizontal="right"/>
    </xf>
    <xf numFmtId="1" fontId="2" fillId="33" borderId="4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" fontId="2" fillId="0" borderId="24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" fontId="2" fillId="0" borderId="29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right"/>
    </xf>
    <xf numFmtId="1" fontId="2" fillId="0" borderId="42" xfId="0" applyNumberFormat="1" applyFont="1" applyFill="1" applyBorder="1" applyAlignment="1">
      <alignment/>
    </xf>
    <xf numFmtId="1" fontId="2" fillId="0" borderId="42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1" fontId="2" fillId="0" borderId="35" xfId="0" applyNumberFormat="1" applyFont="1" applyFill="1" applyBorder="1" applyAlignment="1">
      <alignment/>
    </xf>
    <xf numFmtId="1" fontId="2" fillId="0" borderId="43" xfId="0" applyNumberFormat="1" applyFont="1" applyFill="1" applyBorder="1" applyAlignment="1">
      <alignment horizontal="right"/>
    </xf>
    <xf numFmtId="1" fontId="2" fillId="0" borderId="40" xfId="0" applyNumberFormat="1" applyFont="1" applyFill="1" applyBorder="1" applyAlignment="1">
      <alignment/>
    </xf>
    <xf numFmtId="1" fontId="2" fillId="0" borderId="40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 horizontal="right"/>
    </xf>
    <xf numFmtId="1" fontId="2" fillId="0" borderId="41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 horizontal="right"/>
    </xf>
    <xf numFmtId="1" fontId="2" fillId="0" borderId="24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1" fontId="2" fillId="0" borderId="35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" fontId="2" fillId="0" borderId="2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z val="1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Year">
      <sharedItems containsBlank="1" containsMixedTypes="0" count="2">
        <s v="2008"/>
        <m/>
      </sharedItems>
    </cacheField>
    <cacheField name="LEA">
      <sharedItems containsBlank="1" containsMixedTypes="0" count="23"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m/>
      </sharedItems>
    </cacheField>
    <cacheField name="School">
      <sharedItems containsMixedTypes="0"/>
    </cacheField>
    <cacheField name="SchoolName">
      <sharedItems containsMixedTypes="0"/>
    </cacheField>
    <cacheField name="% FSM 5-15">
      <sharedItems containsMixedTypes="1" containsNumber="1"/>
    </cacheField>
    <cacheField name="5AGpc">
      <sharedItems containsMixedTypes="1" containsNumber="1"/>
    </cacheField>
    <cacheField name="OldCSIpc">
      <sharedItems containsMixedTypes="1" containsNumber="1"/>
    </cacheField>
    <cacheField name="AvPts">
      <sharedItems containsMixedTypes="1" containsNumber="1"/>
    </cacheField>
    <cacheField name="EngACpc">
      <sharedItems containsMixedTypes="1" containsNumber="1"/>
    </cacheField>
    <cacheField name="MatACpc">
      <sharedItems containsMixedTypes="1" containsNumber="1"/>
    </cacheField>
    <cacheField name="SciACpc">
      <sharedItems containsMixedTypes="1" containsNumber="1"/>
    </cacheField>
    <cacheField name="WelshCat">
      <sharedItems containsString="0" containsBlank="1" containsMixedTypes="0" containsNumber="1" containsInteger="1" count="3">
        <n v="1"/>
        <n v="2"/>
        <m/>
      </sharedItems>
    </cacheField>
    <cacheField name="Pupils_15">
      <sharedItems containsMixedTypes="1" containsNumber="1" containsInteger="1"/>
    </cacheField>
    <cacheField name="5AGnum">
      <sharedItems containsMixedTypes="1" containsNumber="1" containsInteger="1"/>
    </cacheField>
    <cacheField name="OldCSInum">
      <sharedItems containsMixedTypes="1" containsNumber="1" containsInteger="1"/>
    </cacheField>
    <cacheField name="Points">
      <sharedItems containsMixedTypes="1" containsNumber="1"/>
    </cacheField>
    <cacheField name="EngACnum">
      <sharedItems containsMixedTypes="1" containsNumber="1" containsInteger="1"/>
    </cacheField>
    <cacheField name="MatACnum">
      <sharedItems containsMixedTypes="1" containsNumber="1" containsInteger="1"/>
    </cacheField>
    <cacheField name="SciACnum">
      <sharedItems containsMixedTypes="1" containsNumber="1" containsInteger="1"/>
    </cacheField>
    <cacheField name="FSMGroup">
      <sharedItems containsString="0" containsBlank="1" containsMixedTypes="0" containsNumber="1" containsInteger="1" count="6">
        <n v="2"/>
        <n v="4"/>
        <n v="3"/>
        <n v="1"/>
        <n v="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4:L7" firstHeaderRow="1" firstDataRow="3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3">
        <item x="0"/>
        <item x="1"/>
        <item h="1" x="2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>
      <items count="7">
        <item x="3"/>
        <item x="0"/>
        <item x="2"/>
        <item x="1"/>
        <item x="4"/>
        <item h="1" x="5"/>
        <item t="default"/>
      </items>
    </pivotField>
  </pivotFields>
  <rowItems count="1">
    <i/>
  </rowItems>
  <colFields count="2">
    <field x="11"/>
    <field x="19"/>
  </colFields>
  <colItems count="11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 t="grand">
      <x/>
    </i>
  </colItems>
  <dataFields count="1">
    <dataField name="Sum of Pupils_15" fld="12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19" sqref="E19"/>
    </sheetView>
  </sheetViews>
  <sheetFormatPr defaultColWidth="8.88671875" defaultRowHeight="15"/>
  <cols>
    <col min="1" max="1" width="12.10546875" style="1" customWidth="1"/>
    <col min="2" max="10" width="9.4453125" style="1" customWidth="1"/>
    <col min="11" max="11" width="9.4453125" style="1" bestFit="1" customWidth="1"/>
    <col min="12" max="12" width="8.21484375" style="1" customWidth="1"/>
    <col min="13" max="13" width="9.4453125" style="1" bestFit="1" customWidth="1"/>
    <col min="14" max="16384" width="8.88671875" style="1" customWidth="1"/>
  </cols>
  <sheetData>
    <row r="1" spans="1:3" ht="12.75">
      <c r="A1" s="2" t="s">
        <v>3</v>
      </c>
      <c r="C1" s="65" t="s">
        <v>66</v>
      </c>
    </row>
    <row r="2" spans="1:3" ht="12.75">
      <c r="A2" s="2"/>
      <c r="C2" s="65"/>
    </row>
    <row r="4" spans="1:12" ht="12.75">
      <c r="A4" s="5" t="s">
        <v>2</v>
      </c>
      <c r="B4" s="5" t="s">
        <v>0</v>
      </c>
      <c r="C4" s="6" t="s">
        <v>1</v>
      </c>
      <c r="D4" s="4"/>
      <c r="E4" s="4"/>
      <c r="F4" s="4"/>
      <c r="G4" s="4"/>
      <c r="H4" s="4"/>
      <c r="I4" s="4"/>
      <c r="J4" s="4"/>
      <c r="K4" s="4"/>
      <c r="L4" s="7"/>
    </row>
    <row r="5" spans="1:12" ht="12.75">
      <c r="A5" s="8"/>
      <c r="B5" s="3">
        <v>1</v>
      </c>
      <c r="C5" s="4"/>
      <c r="D5" s="4"/>
      <c r="E5" s="4"/>
      <c r="F5" s="4"/>
      <c r="G5" s="3">
        <v>2</v>
      </c>
      <c r="H5" s="4"/>
      <c r="I5" s="4"/>
      <c r="J5" s="4"/>
      <c r="K5" s="4"/>
      <c r="L5" s="10" t="s">
        <v>67</v>
      </c>
    </row>
    <row r="6" spans="1:12" ht="12.75">
      <c r="A6" s="8"/>
      <c r="B6" s="3">
        <v>1</v>
      </c>
      <c r="C6" s="9">
        <v>2</v>
      </c>
      <c r="D6" s="9">
        <v>3</v>
      </c>
      <c r="E6" s="9">
        <v>4</v>
      </c>
      <c r="F6" s="9">
        <v>5</v>
      </c>
      <c r="G6" s="3">
        <v>1</v>
      </c>
      <c r="H6" s="9">
        <v>2</v>
      </c>
      <c r="I6" s="9">
        <v>3</v>
      </c>
      <c r="J6" s="9">
        <v>4</v>
      </c>
      <c r="K6" s="9">
        <v>5</v>
      </c>
      <c r="L6" s="11"/>
    </row>
    <row r="7" spans="1:12" ht="12.75">
      <c r="A7" s="78" t="s">
        <v>73</v>
      </c>
      <c r="B7" s="79">
        <v>3830</v>
      </c>
      <c r="C7" s="80">
        <v>2348</v>
      </c>
      <c r="D7" s="80">
        <v>833</v>
      </c>
      <c r="E7" s="80"/>
      <c r="F7" s="80"/>
      <c r="G7" s="79">
        <v>6433</v>
      </c>
      <c r="H7" s="80">
        <v>7064</v>
      </c>
      <c r="I7" s="80">
        <v>7429</v>
      </c>
      <c r="J7" s="80">
        <v>6745</v>
      </c>
      <c r="K7" s="80">
        <v>2619</v>
      </c>
      <c r="L7" s="81">
        <v>37301</v>
      </c>
    </row>
    <row r="8" spans="1:12" ht="15">
      <c r="A8"/>
      <c r="B8"/>
      <c r="C8"/>
      <c r="D8"/>
      <c r="E8"/>
      <c r="F8"/>
      <c r="G8"/>
      <c r="H8"/>
      <c r="I8"/>
      <c r="J8"/>
      <c r="K8"/>
      <c r="L8"/>
    </row>
    <row r="9" spans="1:12" ht="15">
      <c r="A9"/>
      <c r="B9"/>
      <c r="C9"/>
      <c r="D9"/>
      <c r="E9"/>
      <c r="F9"/>
      <c r="G9"/>
      <c r="H9"/>
      <c r="I9"/>
      <c r="J9"/>
      <c r="K9"/>
      <c r="L9"/>
    </row>
    <row r="10" spans="1:12" ht="15">
      <c r="A10"/>
      <c r="B10"/>
      <c r="C10"/>
      <c r="D10"/>
      <c r="E10"/>
      <c r="F10"/>
      <c r="G10"/>
      <c r="H10"/>
      <c r="I10"/>
      <c r="J10"/>
      <c r="K10"/>
      <c r="L10"/>
    </row>
    <row r="11" spans="1:12" ht="15">
      <c r="A11"/>
      <c r="B11"/>
      <c r="C11"/>
      <c r="D11"/>
      <c r="E11"/>
      <c r="F11"/>
      <c r="G11"/>
      <c r="H11"/>
      <c r="I11"/>
      <c r="J11"/>
      <c r="K11"/>
      <c r="L11"/>
    </row>
    <row r="12" spans="1:12" ht="15">
      <c r="A12"/>
      <c r="B12"/>
      <c r="C12"/>
      <c r="D12"/>
      <c r="E12"/>
      <c r="F12"/>
      <c r="G12"/>
      <c r="H12"/>
      <c r="I12"/>
      <c r="J12"/>
      <c r="K12"/>
      <c r="L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PageLayoutView="0" workbookViewId="0" topLeftCell="A1">
      <selection activeCell="A3" sqref="A3"/>
    </sheetView>
  </sheetViews>
  <sheetFormatPr defaultColWidth="22.21484375" defaultRowHeight="15"/>
  <cols>
    <col min="1" max="1" width="23.21484375" style="14" customWidth="1"/>
    <col min="2" max="2" width="1.1171875" style="14" customWidth="1"/>
    <col min="3" max="3" width="10.6640625" style="14" customWidth="1"/>
    <col min="4" max="4" width="1.1171875" style="14" customWidth="1"/>
    <col min="5" max="5" width="9.5546875" style="14" customWidth="1"/>
    <col min="6" max="6" width="1.1171875" style="14" customWidth="1"/>
    <col min="7" max="7" width="9.5546875" style="13" customWidth="1"/>
    <col min="8" max="8" width="1.1171875" style="13" customWidth="1"/>
    <col min="9" max="9" width="9.5546875" style="13" customWidth="1"/>
    <col min="10" max="10" width="1.1171875" style="13" customWidth="1"/>
    <col min="11" max="11" width="9.5546875" style="13" customWidth="1"/>
    <col min="12" max="12" width="1.1171875" style="13" customWidth="1"/>
    <col min="13" max="13" width="9.5546875" style="92" customWidth="1"/>
    <col min="14" max="14" width="1.2265625" style="13" customWidth="1"/>
    <col min="15" max="15" width="20.77734375" style="13" bestFit="1" customWidth="1"/>
    <col min="16" max="16" width="6.5546875" style="14" customWidth="1"/>
    <col min="17" max="22" width="8.88671875" style="14" customWidth="1"/>
    <col min="23" max="16384" width="22.21484375" style="14" customWidth="1"/>
  </cols>
  <sheetData>
    <row r="1" spans="1:6" ht="11.25">
      <c r="A1" s="12" t="s">
        <v>4</v>
      </c>
      <c r="B1" s="12"/>
      <c r="C1" s="12"/>
      <c r="D1" s="12"/>
      <c r="E1" s="12"/>
      <c r="F1" s="12"/>
    </row>
    <row r="2" spans="1:6" ht="11.25">
      <c r="A2" s="12" t="s">
        <v>5</v>
      </c>
      <c r="B2" s="12"/>
      <c r="C2" s="12"/>
      <c r="D2" s="12"/>
      <c r="E2" s="12"/>
      <c r="F2" s="12"/>
    </row>
    <row r="3" spans="1:15" ht="11.25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93"/>
      <c r="N3" s="23"/>
      <c r="O3" s="23"/>
    </row>
    <row r="4" spans="1:16" ht="11.25">
      <c r="A4" s="26" t="s">
        <v>6</v>
      </c>
      <c r="B4" s="38"/>
      <c r="C4" s="29" t="s">
        <v>7</v>
      </c>
      <c r="D4" s="26"/>
      <c r="E4" s="39" t="s">
        <v>79</v>
      </c>
      <c r="F4" s="26"/>
      <c r="G4" s="29" t="s">
        <v>8</v>
      </c>
      <c r="H4" s="39"/>
      <c r="I4" s="29" t="s">
        <v>9</v>
      </c>
      <c r="J4" s="39"/>
      <c r="K4" s="29" t="s">
        <v>10</v>
      </c>
      <c r="L4" s="84"/>
      <c r="M4" s="94" t="s">
        <v>81</v>
      </c>
      <c r="N4" s="88"/>
      <c r="O4" s="29"/>
      <c r="P4" s="20"/>
    </row>
    <row r="5" spans="1:16" ht="11.25">
      <c r="A5" s="27"/>
      <c r="B5" s="18"/>
      <c r="C5" s="30" t="s">
        <v>11</v>
      </c>
      <c r="D5" s="28"/>
      <c r="E5" s="82" t="s">
        <v>80</v>
      </c>
      <c r="F5" s="57"/>
      <c r="G5" s="30" t="s">
        <v>12</v>
      </c>
      <c r="H5" s="19"/>
      <c r="I5" s="30" t="s">
        <v>13</v>
      </c>
      <c r="J5" s="19"/>
      <c r="K5" s="30" t="s">
        <v>14</v>
      </c>
      <c r="L5" s="85"/>
      <c r="M5" s="95" t="s">
        <v>82</v>
      </c>
      <c r="N5" s="89"/>
      <c r="O5" s="30"/>
      <c r="P5" s="20"/>
    </row>
    <row r="6" spans="1:16" ht="11.25">
      <c r="A6" s="28" t="s">
        <v>78</v>
      </c>
      <c r="B6" s="18"/>
      <c r="C6" s="31">
        <v>47</v>
      </c>
      <c r="D6" s="28"/>
      <c r="E6" s="33">
        <v>59.375</v>
      </c>
      <c r="F6" s="28"/>
      <c r="G6" s="33">
        <v>72.84449363586054</v>
      </c>
      <c r="H6" s="21"/>
      <c r="I6" s="33">
        <v>78.16091954022988</v>
      </c>
      <c r="J6" s="21"/>
      <c r="K6" s="33">
        <v>82.14884696016772</v>
      </c>
      <c r="L6" s="86"/>
      <c r="M6" s="96">
        <v>91.94312796208531</v>
      </c>
      <c r="N6" s="90"/>
      <c r="O6" s="31" t="s">
        <v>70</v>
      </c>
      <c r="P6" s="20"/>
    </row>
    <row r="7" spans="1:16" ht="11.25">
      <c r="A7" s="28" t="s">
        <v>68</v>
      </c>
      <c r="B7" s="18"/>
      <c r="C7" s="31">
        <v>47</v>
      </c>
      <c r="D7" s="28"/>
      <c r="E7" s="33">
        <v>56.32183908045977</v>
      </c>
      <c r="F7" s="28"/>
      <c r="G7" s="33">
        <v>71.58895635238858</v>
      </c>
      <c r="H7" s="21"/>
      <c r="I7" s="33">
        <v>74.61538461538461</v>
      </c>
      <c r="J7" s="21"/>
      <c r="K7" s="33">
        <v>79.53488372093022</v>
      </c>
      <c r="L7" s="86"/>
      <c r="M7" s="96">
        <v>90.8675799086758</v>
      </c>
      <c r="N7" s="90"/>
      <c r="O7" s="31" t="s">
        <v>71</v>
      </c>
      <c r="P7" s="20"/>
    </row>
    <row r="8" spans="1:16" ht="11.25">
      <c r="A8" s="27" t="s">
        <v>69</v>
      </c>
      <c r="B8" s="40"/>
      <c r="C8" s="30">
        <v>47</v>
      </c>
      <c r="D8" s="27"/>
      <c r="E8" s="34">
        <v>66.66666666666667</v>
      </c>
      <c r="F8" s="27"/>
      <c r="G8" s="34">
        <v>79.36567164179104</v>
      </c>
      <c r="H8" s="41"/>
      <c r="I8" s="34">
        <v>86.73469387755102</v>
      </c>
      <c r="J8" s="41"/>
      <c r="K8" s="34">
        <v>95.53283925376948</v>
      </c>
      <c r="L8" s="87"/>
      <c r="M8" s="97">
        <v>100</v>
      </c>
      <c r="N8" s="91"/>
      <c r="O8" s="30" t="s">
        <v>72</v>
      </c>
      <c r="P8" s="20"/>
    </row>
    <row r="9" spans="1:16" ht="11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98"/>
      <c r="N9" s="24"/>
      <c r="O9" s="25"/>
      <c r="P9" s="37"/>
    </row>
    <row r="10" spans="1:16" ht="11.25">
      <c r="A10" s="12" t="s">
        <v>19</v>
      </c>
      <c r="B10" s="12"/>
      <c r="C10" s="12"/>
      <c r="D10" s="12"/>
      <c r="E10" s="12"/>
      <c r="F10" s="12"/>
      <c r="P10" s="16"/>
    </row>
    <row r="11" spans="1:16" ht="11.25">
      <c r="A11" s="12" t="s">
        <v>20</v>
      </c>
      <c r="B11" s="12"/>
      <c r="C11" s="12"/>
      <c r="D11" s="12"/>
      <c r="E11" s="12"/>
      <c r="F11" s="12"/>
      <c r="P11" s="16"/>
    </row>
    <row r="12" spans="1:16" ht="11.25">
      <c r="A12" s="22"/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3"/>
      <c r="M12" s="93"/>
      <c r="N12" s="23"/>
      <c r="O12" s="23"/>
      <c r="P12" s="16"/>
    </row>
    <row r="13" spans="1:16" ht="11.25">
      <c r="A13" s="26" t="s">
        <v>6</v>
      </c>
      <c r="B13" s="38"/>
      <c r="C13" s="29" t="s">
        <v>7</v>
      </c>
      <c r="D13" s="26"/>
      <c r="E13" s="39" t="s">
        <v>79</v>
      </c>
      <c r="F13" s="26"/>
      <c r="G13" s="29" t="s">
        <v>8</v>
      </c>
      <c r="H13" s="39"/>
      <c r="I13" s="29" t="s">
        <v>9</v>
      </c>
      <c r="J13" s="39"/>
      <c r="K13" s="29" t="s">
        <v>10</v>
      </c>
      <c r="L13" s="84"/>
      <c r="M13" s="94" t="s">
        <v>81</v>
      </c>
      <c r="N13" s="88"/>
      <c r="O13" s="29"/>
      <c r="P13" s="20"/>
    </row>
    <row r="14" spans="1:16" ht="11.25">
      <c r="A14" s="27"/>
      <c r="B14" s="18"/>
      <c r="C14" s="30" t="s">
        <v>11</v>
      </c>
      <c r="D14" s="28"/>
      <c r="E14" s="82" t="s">
        <v>80</v>
      </c>
      <c r="F14" s="57"/>
      <c r="G14" s="30" t="s">
        <v>12</v>
      </c>
      <c r="H14" s="19"/>
      <c r="I14" s="30" t="s">
        <v>13</v>
      </c>
      <c r="J14" s="19"/>
      <c r="K14" s="30" t="s">
        <v>14</v>
      </c>
      <c r="L14" s="85"/>
      <c r="M14" s="95" t="s">
        <v>82</v>
      </c>
      <c r="N14" s="89"/>
      <c r="O14" s="30"/>
      <c r="P14" s="20"/>
    </row>
    <row r="15" spans="1:16" ht="11.25">
      <c r="A15" s="28" t="s">
        <v>78</v>
      </c>
      <c r="B15" s="18"/>
      <c r="C15" s="31">
        <v>52</v>
      </c>
      <c r="D15" s="28"/>
      <c r="E15" s="35">
        <v>56.25</v>
      </c>
      <c r="F15" s="28"/>
      <c r="G15" s="35">
        <v>69.28497193930576</v>
      </c>
      <c r="H15" s="21"/>
      <c r="I15" s="35">
        <v>73.70695072900955</v>
      </c>
      <c r="J15" s="21"/>
      <c r="K15" s="33">
        <v>76.98578595317726</v>
      </c>
      <c r="L15" s="86"/>
      <c r="M15" s="96">
        <v>88.38383838383838</v>
      </c>
      <c r="N15" s="90"/>
      <c r="O15" s="31" t="s">
        <v>70</v>
      </c>
      <c r="P15" s="37"/>
    </row>
    <row r="16" spans="1:16" ht="11.25">
      <c r="A16" s="28" t="s">
        <v>68</v>
      </c>
      <c r="B16" s="18"/>
      <c r="C16" s="31">
        <v>52</v>
      </c>
      <c r="D16" s="28"/>
      <c r="E16" s="35">
        <v>51.25</v>
      </c>
      <c r="F16" s="28"/>
      <c r="G16" s="35">
        <v>61.90976933514247</v>
      </c>
      <c r="H16" s="21"/>
      <c r="I16" s="35">
        <v>66.92735949098622</v>
      </c>
      <c r="J16" s="21"/>
      <c r="K16" s="33">
        <v>73.75668449197862</v>
      </c>
      <c r="L16" s="86"/>
      <c r="M16" s="96">
        <v>85.71428571428571</v>
      </c>
      <c r="N16" s="90"/>
      <c r="O16" s="31" t="s">
        <v>71</v>
      </c>
      <c r="P16" s="37"/>
    </row>
    <row r="17" spans="1:16" ht="11.25">
      <c r="A17" s="27" t="s">
        <v>69</v>
      </c>
      <c r="B17" s="40"/>
      <c r="C17" s="30">
        <v>52</v>
      </c>
      <c r="D17" s="27"/>
      <c r="E17" s="36">
        <v>58.78787878787879</v>
      </c>
      <c r="F17" s="27"/>
      <c r="G17" s="36">
        <v>77.25093137844009</v>
      </c>
      <c r="H17" s="41"/>
      <c r="I17" s="36">
        <v>89.31623931623932</v>
      </c>
      <c r="J17" s="41"/>
      <c r="K17" s="34">
        <v>94.45970695970696</v>
      </c>
      <c r="L17" s="87"/>
      <c r="M17" s="97">
        <v>100</v>
      </c>
      <c r="N17" s="91"/>
      <c r="O17" s="30" t="s">
        <v>72</v>
      </c>
      <c r="P17" s="37"/>
    </row>
    <row r="18" spans="1:16" ht="11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98"/>
      <c r="N18" s="24"/>
      <c r="O18" s="25"/>
      <c r="P18" s="16"/>
    </row>
    <row r="19" spans="1:6" ht="11.25">
      <c r="A19" s="12" t="s">
        <v>21</v>
      </c>
      <c r="B19" s="12"/>
      <c r="C19" s="12"/>
      <c r="D19" s="12"/>
      <c r="E19" s="12"/>
      <c r="F19" s="12"/>
    </row>
    <row r="20" spans="1:6" ht="11.25">
      <c r="A20" s="12" t="s">
        <v>22</v>
      </c>
      <c r="B20" s="12"/>
      <c r="C20" s="12"/>
      <c r="D20" s="12"/>
      <c r="E20" s="12"/>
      <c r="F20" s="12"/>
    </row>
    <row r="21" spans="1:15" ht="11.25">
      <c r="A21" s="22"/>
      <c r="B21" s="22"/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93"/>
      <c r="N21" s="23"/>
      <c r="O21" s="23"/>
    </row>
    <row r="22" spans="1:16" ht="11.25">
      <c r="A22" s="26" t="s">
        <v>6</v>
      </c>
      <c r="B22" s="38"/>
      <c r="C22" s="29" t="s">
        <v>7</v>
      </c>
      <c r="D22" s="26"/>
      <c r="E22" s="39" t="s">
        <v>79</v>
      </c>
      <c r="F22" s="26"/>
      <c r="G22" s="29" t="s">
        <v>8</v>
      </c>
      <c r="H22" s="39"/>
      <c r="I22" s="29" t="s">
        <v>9</v>
      </c>
      <c r="J22" s="39"/>
      <c r="K22" s="29" t="s">
        <v>10</v>
      </c>
      <c r="L22" s="84"/>
      <c r="M22" s="94" t="s">
        <v>81</v>
      </c>
      <c r="N22" s="88"/>
      <c r="O22" s="29"/>
      <c r="P22" s="20"/>
    </row>
    <row r="23" spans="1:16" ht="11.25">
      <c r="A23" s="27"/>
      <c r="B23" s="18"/>
      <c r="C23" s="30" t="s">
        <v>11</v>
      </c>
      <c r="D23" s="28"/>
      <c r="E23" s="82" t="s">
        <v>80</v>
      </c>
      <c r="F23" s="57"/>
      <c r="G23" s="30" t="s">
        <v>12</v>
      </c>
      <c r="H23" s="19"/>
      <c r="I23" s="30" t="s">
        <v>13</v>
      </c>
      <c r="J23" s="19"/>
      <c r="K23" s="30" t="s">
        <v>14</v>
      </c>
      <c r="L23" s="85"/>
      <c r="M23" s="95" t="s">
        <v>82</v>
      </c>
      <c r="N23" s="89"/>
      <c r="O23" s="30"/>
      <c r="P23" s="20"/>
    </row>
    <row r="24" spans="1:16" ht="11.25">
      <c r="A24" s="28" t="s">
        <v>78</v>
      </c>
      <c r="B24" s="18"/>
      <c r="C24" s="31">
        <v>35</v>
      </c>
      <c r="D24" s="28"/>
      <c r="E24" s="35">
        <v>55</v>
      </c>
      <c r="F24" s="28"/>
      <c r="G24" s="35">
        <v>64.14993306559572</v>
      </c>
      <c r="H24" s="21"/>
      <c r="I24" s="35">
        <v>66.18705035971223</v>
      </c>
      <c r="J24" s="21"/>
      <c r="K24" s="33">
        <v>72.91334396597554</v>
      </c>
      <c r="L24" s="86"/>
      <c r="M24" s="96">
        <v>85.77405857740585</v>
      </c>
      <c r="N24" s="90"/>
      <c r="O24" s="31" t="s">
        <v>70</v>
      </c>
      <c r="P24" s="20"/>
    </row>
    <row r="25" spans="1:16" ht="11.25">
      <c r="A25" s="28" t="s">
        <v>68</v>
      </c>
      <c r="B25" s="18"/>
      <c r="C25" s="31">
        <v>35</v>
      </c>
      <c r="D25" s="28"/>
      <c r="E25" s="35">
        <v>48.19277108433735</v>
      </c>
      <c r="F25" s="28"/>
      <c r="G25" s="35">
        <v>57.72561983471074</v>
      </c>
      <c r="H25" s="21"/>
      <c r="I25" s="35">
        <v>62.37623762376238</v>
      </c>
      <c r="J25" s="21"/>
      <c r="K25" s="33">
        <v>68.33333333333334</v>
      </c>
      <c r="L25" s="86"/>
      <c r="M25" s="96">
        <v>86.99186991869918</v>
      </c>
      <c r="N25" s="90"/>
      <c r="O25" s="31" t="s">
        <v>71</v>
      </c>
      <c r="P25" s="20"/>
    </row>
    <row r="26" spans="1:16" ht="11.25">
      <c r="A26" s="27" t="s">
        <v>69</v>
      </c>
      <c r="B26" s="40"/>
      <c r="C26" s="30">
        <v>35</v>
      </c>
      <c r="D26" s="27"/>
      <c r="E26" s="36">
        <v>46.4</v>
      </c>
      <c r="F26" s="27"/>
      <c r="G26" s="36">
        <v>79.16211492243828</v>
      </c>
      <c r="H26" s="41"/>
      <c r="I26" s="36">
        <v>91.21621621621621</v>
      </c>
      <c r="J26" s="41"/>
      <c r="K26" s="34">
        <v>95.25551972215331</v>
      </c>
      <c r="L26" s="87"/>
      <c r="M26" s="97">
        <v>100</v>
      </c>
      <c r="N26" s="91"/>
      <c r="O26" s="30" t="s">
        <v>72</v>
      </c>
      <c r="P26" s="20"/>
    </row>
    <row r="27" spans="1:15" ht="11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98"/>
      <c r="N27" s="24"/>
      <c r="O27" s="25"/>
    </row>
    <row r="28" spans="1:6" ht="11.25">
      <c r="A28" s="12" t="s">
        <v>23</v>
      </c>
      <c r="B28" s="12"/>
      <c r="C28" s="12"/>
      <c r="D28" s="12"/>
      <c r="E28" s="12"/>
      <c r="F28" s="12"/>
    </row>
    <row r="29" spans="1:6" ht="11.25">
      <c r="A29" s="12" t="s">
        <v>24</v>
      </c>
      <c r="B29" s="12"/>
      <c r="C29" s="12"/>
      <c r="D29" s="12"/>
      <c r="E29" s="12"/>
      <c r="F29" s="12"/>
    </row>
    <row r="30" spans="1:15" ht="11.25">
      <c r="A30" s="22"/>
      <c r="B30" s="22"/>
      <c r="C30" s="22"/>
      <c r="D30" s="22"/>
      <c r="E30" s="22"/>
      <c r="F30" s="22"/>
      <c r="G30" s="23"/>
      <c r="H30" s="23"/>
      <c r="I30" s="23"/>
      <c r="J30" s="23"/>
      <c r="K30" s="23"/>
      <c r="L30" s="23"/>
      <c r="M30" s="93"/>
      <c r="N30" s="23"/>
      <c r="O30" s="23"/>
    </row>
    <row r="31" spans="1:16" ht="11.25">
      <c r="A31" s="26" t="s">
        <v>6</v>
      </c>
      <c r="B31" s="38"/>
      <c r="C31" s="29" t="s">
        <v>7</v>
      </c>
      <c r="D31" s="26"/>
      <c r="E31" s="39" t="s">
        <v>79</v>
      </c>
      <c r="F31" s="26"/>
      <c r="G31" s="29" t="s">
        <v>8</v>
      </c>
      <c r="H31" s="39"/>
      <c r="I31" s="29" t="s">
        <v>9</v>
      </c>
      <c r="J31" s="39"/>
      <c r="K31" s="29" t="s">
        <v>10</v>
      </c>
      <c r="L31" s="84"/>
      <c r="M31" s="94" t="s">
        <v>81</v>
      </c>
      <c r="N31" s="88"/>
      <c r="O31" s="29"/>
      <c r="P31" s="20"/>
    </row>
    <row r="32" spans="1:16" ht="11.25">
      <c r="A32" s="27"/>
      <c r="B32" s="18"/>
      <c r="C32" s="30" t="s">
        <v>11</v>
      </c>
      <c r="D32" s="28"/>
      <c r="E32" s="82" t="s">
        <v>80</v>
      </c>
      <c r="F32" s="57"/>
      <c r="G32" s="30" t="s">
        <v>12</v>
      </c>
      <c r="H32" s="19"/>
      <c r="I32" s="30" t="s">
        <v>13</v>
      </c>
      <c r="J32" s="19"/>
      <c r="K32" s="30" t="s">
        <v>14</v>
      </c>
      <c r="L32" s="85"/>
      <c r="M32" s="95" t="s">
        <v>82</v>
      </c>
      <c r="N32" s="89"/>
      <c r="O32" s="30"/>
      <c r="P32" s="20"/>
    </row>
    <row r="33" spans="1:16" ht="11.25">
      <c r="A33" s="28" t="s">
        <v>78</v>
      </c>
      <c r="B33" s="18"/>
      <c r="C33" s="31">
        <v>54</v>
      </c>
      <c r="D33" s="28"/>
      <c r="E33" s="35">
        <v>22.727272727272727</v>
      </c>
      <c r="F33" s="28"/>
      <c r="G33" s="35">
        <v>55.03048780487805</v>
      </c>
      <c r="H33" s="21"/>
      <c r="I33" s="35">
        <v>59.28151335387122</v>
      </c>
      <c r="J33" s="21"/>
      <c r="K33" s="33">
        <v>64.87605078057986</v>
      </c>
      <c r="L33" s="86"/>
      <c r="M33" s="96">
        <v>74.52830188679245</v>
      </c>
      <c r="N33" s="90"/>
      <c r="O33" s="31" t="s">
        <v>70</v>
      </c>
      <c r="P33" s="20"/>
    </row>
    <row r="34" spans="1:16" ht="11.25">
      <c r="A34" s="28" t="s">
        <v>68</v>
      </c>
      <c r="B34" s="18"/>
      <c r="C34" s="31">
        <v>54</v>
      </c>
      <c r="D34" s="28"/>
      <c r="E34" s="35">
        <v>31.57894736842105</v>
      </c>
      <c r="F34" s="28"/>
      <c r="G34" s="35">
        <v>51.055431131019034</v>
      </c>
      <c r="H34" s="21"/>
      <c r="I34" s="35">
        <v>54.89085111601668</v>
      </c>
      <c r="J34" s="21"/>
      <c r="K34" s="33">
        <v>59.01492851135408</v>
      </c>
      <c r="L34" s="86"/>
      <c r="M34" s="96">
        <v>75.40983606557377</v>
      </c>
      <c r="N34" s="90"/>
      <c r="O34" s="31" t="s">
        <v>71</v>
      </c>
      <c r="P34" s="20"/>
    </row>
    <row r="35" spans="1:16" ht="11.25">
      <c r="A35" s="27" t="s">
        <v>69</v>
      </c>
      <c r="B35" s="40"/>
      <c r="C35" s="30">
        <v>54</v>
      </c>
      <c r="D35" s="27"/>
      <c r="E35" s="36">
        <v>32</v>
      </c>
      <c r="F35" s="27"/>
      <c r="G35" s="36">
        <v>75.61757348342714</v>
      </c>
      <c r="H35" s="41"/>
      <c r="I35" s="36">
        <v>85.01101321585904</v>
      </c>
      <c r="J35" s="41"/>
      <c r="K35" s="34">
        <v>91.65387340576287</v>
      </c>
      <c r="L35" s="87"/>
      <c r="M35" s="97">
        <v>99.05660377358491</v>
      </c>
      <c r="N35" s="91"/>
      <c r="O35" s="30" t="s">
        <v>72</v>
      </c>
      <c r="P35" s="20"/>
    </row>
    <row r="36" spans="1:15" ht="11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98"/>
      <c r="N36" s="24"/>
      <c r="O36" s="25"/>
    </row>
    <row r="37" spans="1:14" ht="11.25">
      <c r="A37" s="12" t="s">
        <v>25</v>
      </c>
      <c r="B37" s="12"/>
      <c r="C37" s="12"/>
      <c r="D37" s="12"/>
      <c r="E37" s="12"/>
      <c r="F37" s="12"/>
      <c r="G37" s="15"/>
      <c r="H37" s="15"/>
      <c r="I37" s="15"/>
      <c r="J37" s="15"/>
      <c r="K37" s="15"/>
      <c r="L37" s="15"/>
      <c r="M37" s="99"/>
      <c r="N37" s="15"/>
    </row>
    <row r="38" spans="1:14" ht="11.25">
      <c r="A38" s="12" t="s">
        <v>26</v>
      </c>
      <c r="B38" s="12"/>
      <c r="C38" s="12"/>
      <c r="D38" s="12"/>
      <c r="E38" s="12"/>
      <c r="F38" s="12"/>
      <c r="G38" s="15"/>
      <c r="H38" s="15"/>
      <c r="I38" s="15"/>
      <c r="J38" s="15"/>
      <c r="K38" s="15"/>
      <c r="L38" s="15"/>
      <c r="M38" s="99"/>
      <c r="N38" s="15"/>
    </row>
    <row r="39" spans="1:15" ht="11.25">
      <c r="A39" s="22"/>
      <c r="B39" s="22"/>
      <c r="C39" s="22"/>
      <c r="D39" s="22"/>
      <c r="E39" s="22"/>
      <c r="F39" s="22"/>
      <c r="G39" s="42"/>
      <c r="H39" s="42"/>
      <c r="I39" s="42"/>
      <c r="J39" s="42"/>
      <c r="K39" s="42"/>
      <c r="L39" s="42"/>
      <c r="M39" s="100"/>
      <c r="N39" s="42"/>
      <c r="O39" s="23"/>
    </row>
    <row r="40" spans="1:16" ht="11.25">
      <c r="A40" s="26" t="s">
        <v>6</v>
      </c>
      <c r="B40" s="38"/>
      <c r="C40" s="29" t="s">
        <v>7</v>
      </c>
      <c r="D40" s="26"/>
      <c r="E40" s="39" t="s">
        <v>79</v>
      </c>
      <c r="F40" s="26"/>
      <c r="G40" s="32" t="s">
        <v>8</v>
      </c>
      <c r="H40" s="43"/>
      <c r="I40" s="32" t="s">
        <v>9</v>
      </c>
      <c r="J40" s="43"/>
      <c r="K40" s="29" t="s">
        <v>10</v>
      </c>
      <c r="L40" s="84"/>
      <c r="M40" s="94" t="s">
        <v>81</v>
      </c>
      <c r="N40" s="88"/>
      <c r="O40" s="29"/>
      <c r="P40" s="20"/>
    </row>
    <row r="41" spans="1:16" ht="11.25">
      <c r="A41" s="27"/>
      <c r="B41" s="18"/>
      <c r="C41" s="30" t="s">
        <v>11</v>
      </c>
      <c r="D41" s="28"/>
      <c r="E41" s="82" t="s">
        <v>80</v>
      </c>
      <c r="F41" s="57"/>
      <c r="G41" s="36" t="s">
        <v>12</v>
      </c>
      <c r="H41" s="21"/>
      <c r="I41" s="36" t="s">
        <v>13</v>
      </c>
      <c r="J41" s="21"/>
      <c r="K41" s="30" t="s">
        <v>14</v>
      </c>
      <c r="L41" s="85"/>
      <c r="M41" s="95" t="s">
        <v>82</v>
      </c>
      <c r="N41" s="89"/>
      <c r="O41" s="30"/>
      <c r="P41" s="20"/>
    </row>
    <row r="42" spans="1:16" ht="11.25">
      <c r="A42" s="28" t="s">
        <v>78</v>
      </c>
      <c r="B42" s="18"/>
      <c r="C42" s="31">
        <v>27</v>
      </c>
      <c r="D42" s="28"/>
      <c r="E42" s="35">
        <v>32.69230769230769</v>
      </c>
      <c r="F42" s="28"/>
      <c r="G42" s="35">
        <v>44.58607456140351</v>
      </c>
      <c r="H42" s="21"/>
      <c r="I42" s="35">
        <v>51.16279069767442</v>
      </c>
      <c r="J42" s="21"/>
      <c r="K42" s="33">
        <v>55.779317169717956</v>
      </c>
      <c r="L42" s="86"/>
      <c r="M42" s="96">
        <v>65.13761467889908</v>
      </c>
      <c r="N42" s="90"/>
      <c r="O42" s="31" t="s">
        <v>70</v>
      </c>
      <c r="P42" s="20"/>
    </row>
    <row r="43" spans="1:16" ht="11.25">
      <c r="A43" s="28" t="s">
        <v>68</v>
      </c>
      <c r="B43" s="18"/>
      <c r="C43" s="31">
        <v>27</v>
      </c>
      <c r="D43" s="28"/>
      <c r="E43" s="35">
        <v>18.446601941747574</v>
      </c>
      <c r="F43" s="28"/>
      <c r="G43" s="35">
        <v>37.751096744400826</v>
      </c>
      <c r="H43" s="21"/>
      <c r="I43" s="35">
        <v>42.5531914893617</v>
      </c>
      <c r="J43" s="21"/>
      <c r="K43" s="33">
        <v>49.26137194676028</v>
      </c>
      <c r="L43" s="86"/>
      <c r="M43" s="96">
        <v>60.824742268041234</v>
      </c>
      <c r="N43" s="90"/>
      <c r="O43" s="31" t="s">
        <v>71</v>
      </c>
      <c r="P43" s="20"/>
    </row>
    <row r="44" spans="1:16" ht="11.25">
      <c r="A44" s="27" t="s">
        <v>69</v>
      </c>
      <c r="B44" s="40"/>
      <c r="C44" s="30">
        <v>27</v>
      </c>
      <c r="D44" s="27"/>
      <c r="E44" s="36">
        <v>45.925925925925924</v>
      </c>
      <c r="F44" s="27"/>
      <c r="G44" s="36">
        <v>65.76225375539269</v>
      </c>
      <c r="H44" s="41"/>
      <c r="I44" s="36">
        <v>81.55339805825243</v>
      </c>
      <c r="J44" s="41"/>
      <c r="K44" s="34">
        <v>90.04320752319228</v>
      </c>
      <c r="L44" s="87"/>
      <c r="M44" s="97">
        <v>96.47887323943662</v>
      </c>
      <c r="N44" s="91"/>
      <c r="O44" s="30" t="s">
        <v>72</v>
      </c>
      <c r="P44" s="20"/>
    </row>
    <row r="45" spans="1:15" ht="11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98"/>
      <c r="N45" s="24"/>
      <c r="O45" s="25"/>
    </row>
    <row r="46" spans="3:14" ht="11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98"/>
      <c r="N46" s="24"/>
    </row>
    <row r="47" spans="3:14" ht="11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98"/>
      <c r="N47" s="24"/>
    </row>
    <row r="48" spans="3:14" ht="11.2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98"/>
      <c r="N48" s="24"/>
    </row>
    <row r="49" spans="3:14" ht="11.2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98"/>
      <c r="N49" s="24"/>
    </row>
  </sheetData>
  <sheetProtection/>
  <printOptions/>
  <pageMargins left="0.75" right="0.75" top="1" bottom="1" header="0.5" footer="0.5"/>
  <pageSetup horizontalDpi="300" verticalDpi="300" orientation="landscape" paperSize="9" scale="9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5.21484375" style="44" customWidth="1"/>
    <col min="2" max="2" width="1.1171875" style="44" customWidth="1"/>
    <col min="3" max="3" width="10.6640625" style="44" customWidth="1"/>
    <col min="4" max="4" width="1.1171875" style="44" customWidth="1"/>
    <col min="5" max="5" width="9.5546875" style="44" customWidth="1"/>
    <col min="6" max="6" width="1.1171875" style="44" customWidth="1"/>
    <col min="7" max="7" width="9.5546875" style="92" customWidth="1"/>
    <col min="8" max="8" width="1.1171875" style="92" customWidth="1"/>
    <col min="9" max="9" width="9.5546875" style="92" customWidth="1"/>
    <col min="10" max="10" width="1.1171875" style="92" customWidth="1"/>
    <col min="11" max="11" width="9.5546875" style="92" customWidth="1"/>
    <col min="12" max="12" width="1.1171875" style="92" customWidth="1"/>
    <col min="13" max="13" width="9.5546875" style="92" customWidth="1"/>
    <col min="14" max="14" width="1.1171875" style="92" customWidth="1"/>
    <col min="15" max="15" width="20.77734375" style="92" bestFit="1" customWidth="1"/>
    <col min="16" max="16384" width="8.88671875" style="44" customWidth="1"/>
  </cols>
  <sheetData>
    <row r="1" spans="1:6" ht="11.25">
      <c r="A1" s="101" t="s">
        <v>35</v>
      </c>
      <c r="B1" s="101"/>
      <c r="C1" s="101"/>
      <c r="D1" s="101"/>
      <c r="E1" s="101"/>
      <c r="F1" s="101"/>
    </row>
    <row r="2" spans="1:6" ht="11.25">
      <c r="A2" s="101" t="s">
        <v>36</v>
      </c>
      <c r="B2" s="101"/>
      <c r="C2" s="101"/>
      <c r="D2" s="101"/>
      <c r="E2" s="101"/>
      <c r="F2" s="101"/>
    </row>
    <row r="3" spans="1:15" ht="11.25">
      <c r="A3" s="102"/>
      <c r="B3" s="102"/>
      <c r="C3" s="102"/>
      <c r="D3" s="102"/>
      <c r="E3" s="102"/>
      <c r="F3" s="102"/>
      <c r="G3" s="93"/>
      <c r="H3" s="93"/>
      <c r="I3" s="93"/>
      <c r="J3" s="93"/>
      <c r="K3" s="93"/>
      <c r="L3" s="93"/>
      <c r="M3" s="93"/>
      <c r="N3" s="93"/>
      <c r="O3" s="93"/>
    </row>
    <row r="4" spans="1:16" ht="11.25">
      <c r="A4" s="103" t="s">
        <v>6</v>
      </c>
      <c r="B4" s="104"/>
      <c r="C4" s="105" t="s">
        <v>7</v>
      </c>
      <c r="D4" s="103"/>
      <c r="E4" s="94" t="s">
        <v>79</v>
      </c>
      <c r="F4" s="103"/>
      <c r="G4" s="106" t="s">
        <v>8</v>
      </c>
      <c r="H4" s="94"/>
      <c r="I4" s="105" t="s">
        <v>9</v>
      </c>
      <c r="J4" s="94"/>
      <c r="K4" s="105" t="s">
        <v>10</v>
      </c>
      <c r="L4" s="107"/>
      <c r="M4" s="94" t="s">
        <v>81</v>
      </c>
      <c r="N4" s="107"/>
      <c r="O4" s="105"/>
      <c r="P4" s="49"/>
    </row>
    <row r="5" spans="1:16" ht="11.25">
      <c r="A5" s="108"/>
      <c r="B5" s="109"/>
      <c r="C5" s="56" t="s">
        <v>11</v>
      </c>
      <c r="D5" s="83"/>
      <c r="E5" s="95" t="s">
        <v>80</v>
      </c>
      <c r="F5" s="110"/>
      <c r="G5" s="77" t="s">
        <v>12</v>
      </c>
      <c r="H5" s="111"/>
      <c r="I5" s="56" t="s">
        <v>13</v>
      </c>
      <c r="J5" s="111"/>
      <c r="K5" s="56" t="s">
        <v>14</v>
      </c>
      <c r="L5" s="112"/>
      <c r="M5" s="95" t="s">
        <v>82</v>
      </c>
      <c r="N5" s="112"/>
      <c r="O5" s="56"/>
      <c r="P5" s="49"/>
    </row>
    <row r="6" spans="1:16" ht="11.25">
      <c r="A6" s="83" t="s">
        <v>78</v>
      </c>
      <c r="B6" s="109"/>
      <c r="C6" s="113">
        <v>53</v>
      </c>
      <c r="D6" s="83"/>
      <c r="E6" s="114">
        <v>55</v>
      </c>
      <c r="F6" s="83"/>
      <c r="G6" s="114">
        <v>68.62745098039215</v>
      </c>
      <c r="H6" s="115"/>
      <c r="I6" s="96">
        <v>74.03846153846153</v>
      </c>
      <c r="J6" s="115"/>
      <c r="K6" s="96">
        <v>77.17391304347827</v>
      </c>
      <c r="L6" s="116"/>
      <c r="M6" s="114">
        <v>84.61538461538461</v>
      </c>
      <c r="N6" s="117"/>
      <c r="O6" s="113" t="s">
        <v>70</v>
      </c>
      <c r="P6" s="49"/>
    </row>
    <row r="7" spans="1:16" ht="11.25">
      <c r="A7" s="83" t="s">
        <v>68</v>
      </c>
      <c r="B7" s="109"/>
      <c r="C7" s="113">
        <v>53</v>
      </c>
      <c r="D7" s="83"/>
      <c r="E7" s="114">
        <v>49.21875</v>
      </c>
      <c r="F7" s="83"/>
      <c r="G7" s="114">
        <v>61.53846153846154</v>
      </c>
      <c r="H7" s="115"/>
      <c r="I7" s="96">
        <v>70.37037037037037</v>
      </c>
      <c r="J7" s="115"/>
      <c r="K7" s="96">
        <v>74.04580152671755</v>
      </c>
      <c r="L7" s="118"/>
      <c r="M7" s="114">
        <v>85.71428571428571</v>
      </c>
      <c r="N7" s="119"/>
      <c r="O7" s="113" t="s">
        <v>71</v>
      </c>
      <c r="P7" s="47"/>
    </row>
    <row r="8" spans="1:16" ht="11.25">
      <c r="A8" s="110" t="s">
        <v>69</v>
      </c>
      <c r="B8" s="120"/>
      <c r="C8" s="121">
        <v>53</v>
      </c>
      <c r="D8" s="110"/>
      <c r="E8" s="122">
        <v>61.36363636363637</v>
      </c>
      <c r="F8" s="110"/>
      <c r="G8" s="122">
        <v>78.125</v>
      </c>
      <c r="H8" s="123"/>
      <c r="I8" s="118">
        <v>91.40625</v>
      </c>
      <c r="J8" s="123"/>
      <c r="K8" s="118">
        <v>97.29729729729729</v>
      </c>
      <c r="L8" s="124"/>
      <c r="M8" s="122">
        <v>100</v>
      </c>
      <c r="N8" s="125"/>
      <c r="O8" s="121" t="s">
        <v>72</v>
      </c>
      <c r="P8" s="49"/>
    </row>
    <row r="9" spans="1:16" ht="11.25">
      <c r="A9" s="126" t="s">
        <v>75</v>
      </c>
      <c r="B9" s="108"/>
      <c r="C9" s="95">
        <v>53</v>
      </c>
      <c r="D9" s="108"/>
      <c r="E9" s="127">
        <v>44.23076923076923</v>
      </c>
      <c r="F9" s="108"/>
      <c r="G9" s="127">
        <v>68.02325581395348</v>
      </c>
      <c r="H9" s="128"/>
      <c r="I9" s="127">
        <v>76.3157894736842</v>
      </c>
      <c r="J9" s="128"/>
      <c r="K9" s="97">
        <v>80.50314465408805</v>
      </c>
      <c r="L9" s="129"/>
      <c r="M9" s="127">
        <v>93.13725490196079</v>
      </c>
      <c r="N9" s="129"/>
      <c r="O9" s="56" t="s">
        <v>76</v>
      </c>
      <c r="P9" s="49"/>
    </row>
    <row r="10" spans="1:16" ht="11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52"/>
      <c r="P10" s="130"/>
    </row>
    <row r="11" spans="1:16" ht="11.25">
      <c r="A11" s="44" t="s">
        <v>37</v>
      </c>
      <c r="K11" s="99"/>
      <c r="L11" s="99"/>
      <c r="M11" s="99"/>
      <c r="N11" s="99"/>
      <c r="P11" s="130"/>
    </row>
    <row r="12" spans="1:16" ht="11.25">
      <c r="A12" s="44" t="s">
        <v>74</v>
      </c>
      <c r="K12" s="99"/>
      <c r="L12" s="99"/>
      <c r="M12" s="99"/>
      <c r="N12" s="99"/>
      <c r="P12" s="130"/>
    </row>
    <row r="13" spans="11:16" ht="11.25">
      <c r="K13" s="99"/>
      <c r="L13" s="99"/>
      <c r="M13" s="99"/>
      <c r="N13" s="99"/>
      <c r="P13" s="130"/>
    </row>
    <row r="14" spans="1:16" ht="11.25">
      <c r="A14" s="101" t="s">
        <v>38</v>
      </c>
      <c r="B14" s="101"/>
      <c r="C14" s="101"/>
      <c r="D14" s="101"/>
      <c r="E14" s="101"/>
      <c r="F14" s="101"/>
      <c r="P14" s="130"/>
    </row>
    <row r="15" spans="1:16" ht="11.25">
      <c r="A15" s="101" t="s">
        <v>39</v>
      </c>
      <c r="B15" s="101"/>
      <c r="C15" s="101"/>
      <c r="D15" s="101"/>
      <c r="E15" s="101"/>
      <c r="F15" s="101"/>
      <c r="P15" s="130"/>
    </row>
    <row r="16" spans="1:16" ht="11.25">
      <c r="A16" s="102"/>
      <c r="B16" s="102"/>
      <c r="C16" s="102"/>
      <c r="D16" s="102"/>
      <c r="E16" s="102"/>
      <c r="F16" s="102"/>
      <c r="G16" s="93"/>
      <c r="H16" s="93"/>
      <c r="I16" s="93"/>
      <c r="J16" s="93"/>
      <c r="K16" s="93"/>
      <c r="L16" s="93"/>
      <c r="M16" s="93"/>
      <c r="N16" s="93"/>
      <c r="O16" s="93"/>
      <c r="P16" s="130"/>
    </row>
    <row r="17" spans="1:16" ht="11.25">
      <c r="A17" s="103" t="s">
        <v>6</v>
      </c>
      <c r="B17" s="104"/>
      <c r="C17" s="105" t="s">
        <v>7</v>
      </c>
      <c r="D17" s="103"/>
      <c r="E17" s="94" t="s">
        <v>79</v>
      </c>
      <c r="F17" s="103"/>
      <c r="G17" s="106" t="s">
        <v>8</v>
      </c>
      <c r="H17" s="94"/>
      <c r="I17" s="105" t="s">
        <v>9</v>
      </c>
      <c r="J17" s="94"/>
      <c r="K17" s="105" t="s">
        <v>10</v>
      </c>
      <c r="L17" s="105"/>
      <c r="M17" s="94" t="s">
        <v>81</v>
      </c>
      <c r="N17" s="105"/>
      <c r="O17" s="106"/>
      <c r="P17" s="49"/>
    </row>
    <row r="18" spans="1:16" ht="11.25">
      <c r="A18" s="108"/>
      <c r="B18" s="109"/>
      <c r="C18" s="56" t="s">
        <v>11</v>
      </c>
      <c r="D18" s="83"/>
      <c r="E18" s="95" t="s">
        <v>80</v>
      </c>
      <c r="F18" s="110"/>
      <c r="G18" s="77" t="s">
        <v>12</v>
      </c>
      <c r="H18" s="111"/>
      <c r="I18" s="56" t="s">
        <v>13</v>
      </c>
      <c r="J18" s="111"/>
      <c r="K18" s="56" t="s">
        <v>14</v>
      </c>
      <c r="L18" s="121"/>
      <c r="M18" s="95" t="s">
        <v>82</v>
      </c>
      <c r="N18" s="121"/>
      <c r="O18" s="77"/>
      <c r="P18" s="49"/>
    </row>
    <row r="19" spans="1:16" ht="11.25">
      <c r="A19" s="83" t="s">
        <v>78</v>
      </c>
      <c r="B19" s="109"/>
      <c r="C19" s="113">
        <v>162</v>
      </c>
      <c r="D19" s="83"/>
      <c r="E19" s="131">
        <v>22.727272727272727</v>
      </c>
      <c r="F19" s="83"/>
      <c r="G19" s="131">
        <v>56.044510324665964</v>
      </c>
      <c r="H19" s="115"/>
      <c r="I19" s="132">
        <v>65.84437153157532</v>
      </c>
      <c r="J19" s="115"/>
      <c r="K19" s="132">
        <v>73.83477981356477</v>
      </c>
      <c r="L19" s="132"/>
      <c r="M19" s="131">
        <v>91.94312796208531</v>
      </c>
      <c r="N19" s="132"/>
      <c r="O19" s="133" t="s">
        <v>70</v>
      </c>
      <c r="P19" s="47"/>
    </row>
    <row r="20" spans="1:16" ht="11.25">
      <c r="A20" s="110" t="s">
        <v>68</v>
      </c>
      <c r="B20" s="120"/>
      <c r="C20" s="121">
        <v>162</v>
      </c>
      <c r="D20" s="110"/>
      <c r="E20" s="134">
        <v>18.446601941747574</v>
      </c>
      <c r="F20" s="110"/>
      <c r="G20" s="134">
        <v>52.1294964028777</v>
      </c>
      <c r="H20" s="123"/>
      <c r="I20" s="119">
        <v>60.450268817204304</v>
      </c>
      <c r="J20" s="123"/>
      <c r="K20" s="119">
        <v>69.50587606837607</v>
      </c>
      <c r="L20" s="119"/>
      <c r="M20" s="134">
        <v>90.8675799086758</v>
      </c>
      <c r="N20" s="119"/>
      <c r="O20" s="135" t="s">
        <v>71</v>
      </c>
      <c r="P20" s="47"/>
    </row>
    <row r="21" spans="1:16" ht="11.25">
      <c r="A21" s="126" t="s">
        <v>69</v>
      </c>
      <c r="B21" s="108"/>
      <c r="C21" s="136">
        <v>162</v>
      </c>
      <c r="D21" s="108"/>
      <c r="E21" s="127">
        <v>32</v>
      </c>
      <c r="F21" s="108"/>
      <c r="G21" s="127">
        <v>76.4363354037267</v>
      </c>
      <c r="H21" s="128"/>
      <c r="I21" s="127">
        <v>85.72955695264707</v>
      </c>
      <c r="J21" s="128"/>
      <c r="K21" s="97">
        <v>92.34903381642513</v>
      </c>
      <c r="L21" s="97"/>
      <c r="M21" s="127">
        <v>100</v>
      </c>
      <c r="N21" s="97"/>
      <c r="O21" s="77" t="s">
        <v>72</v>
      </c>
      <c r="P21" s="47"/>
    </row>
    <row r="22" spans="1:16" ht="11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52"/>
      <c r="P22" s="130"/>
    </row>
    <row r="23" spans="1:6" ht="11.25">
      <c r="A23" s="101" t="s">
        <v>40</v>
      </c>
      <c r="B23" s="101"/>
      <c r="C23" s="101"/>
      <c r="D23" s="101"/>
      <c r="E23" s="101"/>
      <c r="F23" s="101"/>
    </row>
    <row r="24" spans="1:6" ht="11.25">
      <c r="A24" s="101" t="s">
        <v>41</v>
      </c>
      <c r="B24" s="101"/>
      <c r="C24" s="101"/>
      <c r="D24" s="101"/>
      <c r="E24" s="101"/>
      <c r="F24" s="101"/>
    </row>
    <row r="25" spans="1:15" ht="11.25">
      <c r="A25" s="102"/>
      <c r="B25" s="102"/>
      <c r="C25" s="102"/>
      <c r="D25" s="102"/>
      <c r="E25" s="102"/>
      <c r="F25" s="102"/>
      <c r="G25" s="93"/>
      <c r="H25" s="93"/>
      <c r="I25" s="93"/>
      <c r="J25" s="93"/>
      <c r="K25" s="93"/>
      <c r="L25" s="93"/>
      <c r="M25" s="93"/>
      <c r="N25" s="93"/>
      <c r="O25" s="93"/>
    </row>
    <row r="26" spans="1:16" ht="11.25">
      <c r="A26" s="103" t="s">
        <v>6</v>
      </c>
      <c r="B26" s="104"/>
      <c r="C26" s="105" t="s">
        <v>7</v>
      </c>
      <c r="D26" s="103"/>
      <c r="E26" s="94" t="s">
        <v>79</v>
      </c>
      <c r="F26" s="103"/>
      <c r="G26" s="106" t="s">
        <v>8</v>
      </c>
      <c r="H26" s="94"/>
      <c r="I26" s="105" t="s">
        <v>9</v>
      </c>
      <c r="J26" s="94"/>
      <c r="K26" s="105" t="s">
        <v>10</v>
      </c>
      <c r="L26" s="107"/>
      <c r="M26" s="94" t="s">
        <v>81</v>
      </c>
      <c r="N26" s="107"/>
      <c r="O26" s="105"/>
      <c r="P26" s="49"/>
    </row>
    <row r="27" spans="1:16" ht="11.25">
      <c r="A27" s="108"/>
      <c r="B27" s="109"/>
      <c r="C27" s="56" t="s">
        <v>11</v>
      </c>
      <c r="D27" s="83"/>
      <c r="E27" s="95" t="s">
        <v>80</v>
      </c>
      <c r="F27" s="110"/>
      <c r="G27" s="77" t="s">
        <v>12</v>
      </c>
      <c r="H27" s="111"/>
      <c r="I27" s="56" t="s">
        <v>13</v>
      </c>
      <c r="J27" s="111"/>
      <c r="K27" s="56" t="s">
        <v>14</v>
      </c>
      <c r="L27" s="112"/>
      <c r="M27" s="95" t="s">
        <v>82</v>
      </c>
      <c r="N27" s="112"/>
      <c r="O27" s="56"/>
      <c r="P27" s="49"/>
    </row>
    <row r="28" spans="1:16" ht="11.25">
      <c r="A28" s="83" t="s">
        <v>78</v>
      </c>
      <c r="B28" s="120"/>
      <c r="C28" s="121">
        <v>215</v>
      </c>
      <c r="D28" s="110"/>
      <c r="E28" s="134">
        <v>22.727272727272727</v>
      </c>
      <c r="F28" s="110"/>
      <c r="G28" s="134">
        <v>58.22070550074334</v>
      </c>
      <c r="H28" s="123"/>
      <c r="I28" s="119">
        <v>68.62745098039215</v>
      </c>
      <c r="J28" s="123"/>
      <c r="K28" s="96">
        <v>75.36564911103656</v>
      </c>
      <c r="L28" s="116"/>
      <c r="M28" s="134">
        <v>91.94312796208531</v>
      </c>
      <c r="N28" s="117"/>
      <c r="O28" s="121" t="s">
        <v>70</v>
      </c>
      <c r="P28" s="49"/>
    </row>
    <row r="29" spans="1:16" ht="11.25">
      <c r="A29" s="137" t="s">
        <v>68</v>
      </c>
      <c r="B29" s="83"/>
      <c r="C29" s="111">
        <v>215</v>
      </c>
      <c r="D29" s="83"/>
      <c r="E29" s="115">
        <v>18.446601941747574</v>
      </c>
      <c r="F29" s="83"/>
      <c r="G29" s="115">
        <v>54.794520547945204</v>
      </c>
      <c r="H29" s="132"/>
      <c r="I29" s="115">
        <v>61.8705035971223</v>
      </c>
      <c r="J29" s="132"/>
      <c r="K29" s="96">
        <v>72.60216847372811</v>
      </c>
      <c r="L29" s="118"/>
      <c r="M29" s="115">
        <v>90.8675799086758</v>
      </c>
      <c r="N29" s="119"/>
      <c r="O29" s="113" t="s">
        <v>71</v>
      </c>
      <c r="P29" s="47"/>
    </row>
    <row r="30" spans="1:16" ht="11.25">
      <c r="A30" s="137" t="s">
        <v>69</v>
      </c>
      <c r="B30" s="83"/>
      <c r="C30" s="111">
        <v>215</v>
      </c>
      <c r="D30" s="83"/>
      <c r="E30" s="115">
        <v>32</v>
      </c>
      <c r="F30" s="83"/>
      <c r="G30" s="115">
        <v>77.16963368709347</v>
      </c>
      <c r="H30" s="132"/>
      <c r="I30" s="115">
        <v>86.53846153846153</v>
      </c>
      <c r="J30" s="132"/>
      <c r="K30" s="118">
        <v>94.00538841490794</v>
      </c>
      <c r="L30" s="124"/>
      <c r="M30" s="115">
        <v>100</v>
      </c>
      <c r="N30" s="125"/>
      <c r="O30" s="113" t="s">
        <v>72</v>
      </c>
      <c r="P30" s="49"/>
    </row>
    <row r="31" spans="1:16" ht="11.25">
      <c r="A31" s="142" t="s">
        <v>83</v>
      </c>
      <c r="B31" s="108"/>
      <c r="C31" s="95">
        <v>66</v>
      </c>
      <c r="D31" s="108"/>
      <c r="E31" s="138">
        <v>38.23529411764706</v>
      </c>
      <c r="F31" s="108"/>
      <c r="G31" s="138">
        <v>66.17382617382617</v>
      </c>
      <c r="H31" s="128"/>
      <c r="I31" s="138">
        <v>73.55191256830601</v>
      </c>
      <c r="J31" s="128"/>
      <c r="K31" s="97">
        <v>79.30942659328954</v>
      </c>
      <c r="L31" s="129"/>
      <c r="M31" s="138">
        <v>100</v>
      </c>
      <c r="N31" s="129"/>
      <c r="O31" s="143" t="s">
        <v>84</v>
      </c>
      <c r="P31" s="49"/>
    </row>
    <row r="32" spans="1:15" ht="11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52"/>
    </row>
    <row r="33" spans="1:14" ht="11.25">
      <c r="A33" s="139" t="s">
        <v>77</v>
      </c>
      <c r="B33" s="140"/>
      <c r="C33" s="140"/>
      <c r="D33" s="140"/>
      <c r="E33" s="140"/>
      <c r="F33" s="140"/>
      <c r="G33" s="141"/>
      <c r="H33" s="141"/>
      <c r="K33" s="99"/>
      <c r="L33" s="99"/>
      <c r="M33" s="99"/>
      <c r="N33" s="99"/>
    </row>
  </sheetData>
  <sheetProtection/>
  <printOptions/>
  <pageMargins left="0.75" right="0.75" top="1" bottom="1" header="0.5" footer="0.5"/>
  <pageSetup horizontalDpi="300" verticalDpi="300" orientation="landscape" paperSize="9" scale="90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E43" sqref="E43"/>
    </sheetView>
  </sheetViews>
  <sheetFormatPr defaultColWidth="8.88671875" defaultRowHeight="15"/>
  <cols>
    <col min="1" max="1" width="32.77734375" style="14" customWidth="1"/>
    <col min="2" max="7" width="8.88671875" style="14" customWidth="1"/>
    <col min="8" max="8" width="36.77734375" style="14" customWidth="1"/>
    <col min="9" max="16384" width="8.88671875" style="14" customWidth="1"/>
  </cols>
  <sheetData>
    <row r="1" ht="11.25">
      <c r="A1" s="12" t="s">
        <v>42</v>
      </c>
    </row>
    <row r="2" ht="11.25">
      <c r="A2" s="12" t="s">
        <v>43</v>
      </c>
    </row>
    <row r="3" spans="1:8" ht="11.25">
      <c r="A3" s="22"/>
      <c r="B3" s="46"/>
      <c r="C3" s="46"/>
      <c r="D3" s="46" t="s">
        <v>44</v>
      </c>
      <c r="E3" s="46"/>
      <c r="F3" s="46"/>
      <c r="G3" s="46"/>
      <c r="H3" s="46"/>
    </row>
    <row r="4" spans="1:9" ht="22.5">
      <c r="A4" s="26" t="s">
        <v>6</v>
      </c>
      <c r="B4" s="53" t="s">
        <v>45</v>
      </c>
      <c r="C4" s="53" t="s">
        <v>46</v>
      </c>
      <c r="D4" s="53" t="s">
        <v>47</v>
      </c>
      <c r="E4" s="53" t="s">
        <v>48</v>
      </c>
      <c r="F4" s="53" t="s">
        <v>49</v>
      </c>
      <c r="G4" s="53" t="s">
        <v>50</v>
      </c>
      <c r="H4" s="29"/>
      <c r="I4" s="20"/>
    </row>
    <row r="5" spans="1:9" ht="22.5">
      <c r="A5" s="27"/>
      <c r="B5" s="54" t="s">
        <v>51</v>
      </c>
      <c r="C5" s="54" t="s">
        <v>52</v>
      </c>
      <c r="D5" s="54" t="s">
        <v>53</v>
      </c>
      <c r="E5" s="54" t="s">
        <v>54</v>
      </c>
      <c r="F5" s="54" t="s">
        <v>55</v>
      </c>
      <c r="G5" s="54" t="s">
        <v>56</v>
      </c>
      <c r="H5" s="30"/>
      <c r="I5" s="20"/>
    </row>
    <row r="6" spans="1:9" ht="11.25">
      <c r="A6" s="26" t="s">
        <v>27</v>
      </c>
      <c r="B6" s="32">
        <f>'Pivot 1c - FSM &amp; Medium'!B8/'Pivot 1c - FSM &amp; Medium'!B$7*100</f>
        <v>0</v>
      </c>
      <c r="C6" s="32">
        <f>'Pivot 1c - FSM &amp; Medium'!C8/'Pivot 1c - FSM &amp; Medium'!C$7*100</f>
        <v>0</v>
      </c>
      <c r="D6" s="32">
        <f>'Pivot 1c - FSM &amp; Medium'!D8/'Pivot 1c - FSM &amp; Medium'!D$7*100</f>
        <v>0</v>
      </c>
      <c r="E6" s="32" t="s">
        <v>57</v>
      </c>
      <c r="F6" s="32" t="s">
        <v>57</v>
      </c>
      <c r="G6" s="32">
        <f>SUM('Pivot 1c - FSM &amp; Medium'!B8:F8)/SUM('Pivot 1c - FSM &amp; Medium'!B$7:F$7)*100</f>
        <v>0</v>
      </c>
      <c r="H6" s="29" t="s">
        <v>28</v>
      </c>
      <c r="I6" s="20"/>
    </row>
    <row r="7" spans="1:9" ht="11.25">
      <c r="A7" s="28" t="s">
        <v>29</v>
      </c>
      <c r="B7" s="35">
        <f>'Pivot 1c - FSM &amp; Medium'!B9/'Pivot 1c - FSM &amp; Medium'!B$7*100</f>
        <v>0</v>
      </c>
      <c r="C7" s="35">
        <f>'Pivot 1c - FSM &amp; Medium'!C9/'Pivot 1c - FSM &amp; Medium'!C$7*100</f>
        <v>0</v>
      </c>
      <c r="D7" s="35">
        <f>'Pivot 1c - FSM &amp; Medium'!D9/'Pivot 1c - FSM &amp; Medium'!D$7*100</f>
        <v>0</v>
      </c>
      <c r="E7" s="35" t="s">
        <v>57</v>
      </c>
      <c r="F7" s="35" t="s">
        <v>57</v>
      </c>
      <c r="G7" s="35">
        <f>SUM('Pivot 1c - FSM &amp; Medium'!B9:F9)/SUM('Pivot 1c - FSM &amp; Medium'!B$7:F$7)*100</f>
        <v>0</v>
      </c>
      <c r="H7" s="31" t="s">
        <v>30</v>
      </c>
      <c r="I7" s="20"/>
    </row>
    <row r="8" spans="1:9" ht="11.25">
      <c r="A8" s="28" t="s">
        <v>32</v>
      </c>
      <c r="B8" s="35">
        <f>'Pivot 1c - FSM &amp; Medium'!B10/'Pivot 1c - FSM &amp; Medium'!B$7*100</f>
        <v>0</v>
      </c>
      <c r="C8" s="35">
        <f>'Pivot 1c - FSM &amp; Medium'!C10/'Pivot 1c - FSM &amp; Medium'!C$7*100</f>
        <v>0</v>
      </c>
      <c r="D8" s="35">
        <f>'Pivot 1c - FSM &amp; Medium'!D10/'Pivot 1c - FSM &amp; Medium'!D$7*100</f>
        <v>0</v>
      </c>
      <c r="E8" s="35" t="s">
        <v>57</v>
      </c>
      <c r="F8" s="35" t="s">
        <v>57</v>
      </c>
      <c r="G8" s="35">
        <f>SUM('Pivot 1c - FSM &amp; Medium'!B10:F10)/SUM('Pivot 1c - FSM &amp; Medium'!B$7:F$7)*100</f>
        <v>0</v>
      </c>
      <c r="H8" s="31" t="s">
        <v>31</v>
      </c>
      <c r="I8" s="20"/>
    </row>
    <row r="9" spans="1:9" ht="11.25">
      <c r="A9" s="28" t="s">
        <v>17</v>
      </c>
      <c r="B9" s="35">
        <f>'Pivot 1c - FSM &amp; Medium'!B11/'Pivot 1c - FSM &amp; Medium'!B$7*100</f>
        <v>0</v>
      </c>
      <c r="C9" s="35">
        <f>'Pivot 1c - FSM &amp; Medium'!C11/'Pivot 1c - FSM &amp; Medium'!C$7*100</f>
        <v>0</v>
      </c>
      <c r="D9" s="35">
        <f>'Pivot 1c - FSM &amp; Medium'!D11/'Pivot 1c - FSM &amp; Medium'!D$7*100</f>
        <v>0</v>
      </c>
      <c r="E9" s="35" t="s">
        <v>57</v>
      </c>
      <c r="F9" s="35" t="s">
        <v>57</v>
      </c>
      <c r="G9" s="35">
        <f>SUM('Pivot 1c - FSM &amp; Medium'!B11:F11)/SUM('Pivot 1c - FSM &amp; Medium'!B$7:F$7)*100</f>
        <v>0</v>
      </c>
      <c r="H9" s="31" t="s">
        <v>18</v>
      </c>
      <c r="I9" s="20"/>
    </row>
    <row r="10" spans="1:9" s="44" customFormat="1" ht="11.25">
      <c r="A10" s="28" t="s">
        <v>33</v>
      </c>
      <c r="B10" s="35">
        <f>'Pivot 1c - FSM &amp; Medium'!B12/'Pivot 1c - FSM &amp; Medium'!B$7</f>
        <v>0</v>
      </c>
      <c r="C10" s="35">
        <f>'Pivot 1c - FSM &amp; Medium'!C12/'Pivot 1c - FSM &amp; Medium'!C$7</f>
        <v>0</v>
      </c>
      <c r="D10" s="35">
        <f>'Pivot 1c - FSM &amp; Medium'!D12/'Pivot 1c - FSM &amp; Medium'!D$7</f>
        <v>0</v>
      </c>
      <c r="E10" s="35" t="s">
        <v>57</v>
      </c>
      <c r="F10" s="35" t="s">
        <v>57</v>
      </c>
      <c r="G10" s="35">
        <f>SUM('Pivot 1c - FSM &amp; Medium'!B12:F12)/SUM('Pivot 1c - FSM &amp; Medium'!B$7:F$7)</f>
        <v>0</v>
      </c>
      <c r="H10" s="31" t="s">
        <v>34</v>
      </c>
      <c r="I10" s="49"/>
    </row>
    <row r="11" spans="1:9" ht="11.25">
      <c r="A11" s="57" t="s">
        <v>15</v>
      </c>
      <c r="B11" s="35">
        <f>'Pivot 1c - FSM &amp; Medium'!B13/'Pivot 1c - FSM &amp; Medium'!B$7*100</f>
        <v>0</v>
      </c>
      <c r="C11" s="35">
        <f>'Pivot 1c - FSM &amp; Medium'!C13/'Pivot 1c - FSM &amp; Medium'!C$7*100</f>
        <v>0</v>
      </c>
      <c r="D11" s="35">
        <f>'Pivot 1c - FSM &amp; Medium'!D13/'Pivot 1c - FSM &amp; Medium'!D$7*100</f>
        <v>0</v>
      </c>
      <c r="E11" s="35" t="s">
        <v>57</v>
      </c>
      <c r="F11" s="35" t="s">
        <v>57</v>
      </c>
      <c r="G11" s="35">
        <f>SUM('Pivot 1c - FSM &amp; Medium'!B13:F13)/SUM('Pivot 1c - FSM &amp; Medium'!B$7:F$7)*100</f>
        <v>0</v>
      </c>
      <c r="H11" s="60" t="s">
        <v>16</v>
      </c>
      <c r="I11" s="20"/>
    </row>
    <row r="12" spans="1:9" s="44" customFormat="1" ht="11.25">
      <c r="A12" s="55" t="s">
        <v>58</v>
      </c>
      <c r="B12" s="66">
        <f>'Pivot 1c - FSM &amp; Medium'!B7</f>
        <v>3830</v>
      </c>
      <c r="C12" s="66">
        <f>'Pivot 1c - FSM &amp; Medium'!C7</f>
        <v>2348</v>
      </c>
      <c r="D12" s="66">
        <f>'Pivot 1c - FSM &amp; Medium'!D7</f>
        <v>833</v>
      </c>
      <c r="E12" s="66">
        <f>'Pivot 1c - FSM &amp; Medium'!E7</f>
        <v>0</v>
      </c>
      <c r="F12" s="66">
        <f>'Pivot 1c - FSM &amp; Medium'!F7</f>
        <v>0</v>
      </c>
      <c r="G12" s="66">
        <f>SUM('Pivot 1c - FSM &amp; Medium'!B7:F7)</f>
        <v>7011</v>
      </c>
      <c r="H12" s="56" t="s">
        <v>59</v>
      </c>
      <c r="I12" s="49"/>
    </row>
    <row r="13" spans="1:8" s="44" customFormat="1" ht="11.25">
      <c r="A13" s="50"/>
      <c r="B13" s="51"/>
      <c r="C13" s="51"/>
      <c r="D13" s="51"/>
      <c r="E13" s="51"/>
      <c r="F13" s="51"/>
      <c r="G13" s="51"/>
      <c r="H13" s="52"/>
    </row>
    <row r="14" spans="1:7" ht="11.25">
      <c r="A14" s="44" t="s">
        <v>37</v>
      </c>
      <c r="B14" s="13"/>
      <c r="F14" s="16"/>
      <c r="G14" s="16"/>
    </row>
    <row r="15" spans="1:7" ht="11.25">
      <c r="A15" s="45" t="s">
        <v>60</v>
      </c>
      <c r="B15" s="13"/>
      <c r="F15" s="16"/>
      <c r="G15" s="16"/>
    </row>
    <row r="16" spans="1:7" ht="11.25">
      <c r="A16" s="44"/>
      <c r="B16" s="13"/>
      <c r="F16" s="16"/>
      <c r="G16" s="16"/>
    </row>
    <row r="17" ht="11.25">
      <c r="A17" s="12" t="s">
        <v>61</v>
      </c>
    </row>
    <row r="18" ht="11.25">
      <c r="A18" s="12" t="s">
        <v>62</v>
      </c>
    </row>
    <row r="19" spans="1:8" ht="11.25">
      <c r="A19" s="22"/>
      <c r="B19" s="46"/>
      <c r="C19" s="46"/>
      <c r="D19" s="46" t="s">
        <v>44</v>
      </c>
      <c r="E19" s="46"/>
      <c r="F19" s="46"/>
      <c r="G19" s="46"/>
      <c r="H19" s="46"/>
    </row>
    <row r="20" spans="1:9" ht="22.5">
      <c r="A20" s="26" t="s">
        <v>6</v>
      </c>
      <c r="B20" s="53" t="s">
        <v>45</v>
      </c>
      <c r="C20" s="53" t="s">
        <v>46</v>
      </c>
      <c r="D20" s="53" t="s">
        <v>47</v>
      </c>
      <c r="E20" s="53" t="s">
        <v>48</v>
      </c>
      <c r="F20" s="53" t="s">
        <v>49</v>
      </c>
      <c r="G20" s="53" t="s">
        <v>50</v>
      </c>
      <c r="H20" s="29"/>
      <c r="I20" s="20"/>
    </row>
    <row r="21" spans="1:9" ht="22.5">
      <c r="A21" s="27"/>
      <c r="B21" s="71" t="s">
        <v>51</v>
      </c>
      <c r="C21" s="71" t="s">
        <v>52</v>
      </c>
      <c r="D21" s="71" t="s">
        <v>53</v>
      </c>
      <c r="E21" s="71" t="s">
        <v>54</v>
      </c>
      <c r="F21" s="71" t="s">
        <v>55</v>
      </c>
      <c r="G21" s="54" t="s">
        <v>56</v>
      </c>
      <c r="H21" s="30"/>
      <c r="I21" s="20"/>
    </row>
    <row r="22" spans="1:9" ht="11.25">
      <c r="A22" s="67" t="s">
        <v>27</v>
      </c>
      <c r="B22" s="32">
        <f>'Pivot 1c - FSM &amp; Medium'!G8/'Pivot 1c - FSM &amp; Medium'!G$7*100</f>
        <v>0</v>
      </c>
      <c r="C22" s="32">
        <f>'Pivot 1c - FSM &amp; Medium'!H8/'Pivot 1c - FSM &amp; Medium'!H$7*100</f>
        <v>0</v>
      </c>
      <c r="D22" s="32">
        <f>'Pivot 1c - FSM &amp; Medium'!I8/'Pivot 1c - FSM &amp; Medium'!I$7*100</f>
        <v>0</v>
      </c>
      <c r="E22" s="32">
        <f>'Pivot 1c - FSM &amp; Medium'!J8/'Pivot 1c - FSM &amp; Medium'!J$7*100</f>
        <v>0</v>
      </c>
      <c r="F22" s="32">
        <f>'Pivot 1c - FSM &amp; Medium'!K8/'Pivot 1c - FSM &amp; Medium'!K$7*100</f>
        <v>0</v>
      </c>
      <c r="G22" s="32">
        <f>SUM('Pivot 1c - FSM &amp; Medium'!G8:K8)/SUM('Pivot 1c - FSM &amp; Medium'!G$7:K$7)*100</f>
        <v>0</v>
      </c>
      <c r="H22" s="74" t="s">
        <v>28</v>
      </c>
      <c r="I22" s="20"/>
    </row>
    <row r="23" spans="1:9" ht="11.25">
      <c r="A23" s="68" t="s">
        <v>29</v>
      </c>
      <c r="B23" s="35">
        <f>'Pivot 1c - FSM &amp; Medium'!G9/'Pivot 1c - FSM &amp; Medium'!G$7*100</f>
        <v>0</v>
      </c>
      <c r="C23" s="35">
        <f>'Pivot 1c - FSM &amp; Medium'!H9/'Pivot 1c - FSM &amp; Medium'!H$7*100</f>
        <v>0</v>
      </c>
      <c r="D23" s="35">
        <f>'Pivot 1c - FSM &amp; Medium'!I9/'Pivot 1c - FSM &amp; Medium'!I$7*100</f>
        <v>0</v>
      </c>
      <c r="E23" s="35">
        <f>'Pivot 1c - FSM &amp; Medium'!J9/'Pivot 1c - FSM &amp; Medium'!J$7*100</f>
        <v>0</v>
      </c>
      <c r="F23" s="35">
        <f>'Pivot 1c - FSM &amp; Medium'!K9/'Pivot 1c - FSM &amp; Medium'!K$7*100</f>
        <v>0</v>
      </c>
      <c r="G23" s="35">
        <f>SUM('Pivot 1c - FSM &amp; Medium'!G9:K9)/SUM('Pivot 1c - FSM &amp; Medium'!G$7:K$7)*100</f>
        <v>0</v>
      </c>
      <c r="H23" s="75" t="s">
        <v>30</v>
      </c>
      <c r="I23" s="20"/>
    </row>
    <row r="24" spans="1:9" ht="11.25">
      <c r="A24" s="68" t="s">
        <v>32</v>
      </c>
      <c r="B24" s="35">
        <f>'Pivot 1c - FSM &amp; Medium'!G10/'Pivot 1c - FSM &amp; Medium'!G$7*100</f>
        <v>0</v>
      </c>
      <c r="C24" s="35">
        <f>'Pivot 1c - FSM &amp; Medium'!H10/'Pivot 1c - FSM &amp; Medium'!H$7*100</f>
        <v>0</v>
      </c>
      <c r="D24" s="35">
        <f>'Pivot 1c - FSM &amp; Medium'!I10/'Pivot 1c - FSM &amp; Medium'!I$7*100</f>
        <v>0</v>
      </c>
      <c r="E24" s="35">
        <f>'Pivot 1c - FSM &amp; Medium'!J10/'Pivot 1c - FSM &amp; Medium'!J$7*100</f>
        <v>0</v>
      </c>
      <c r="F24" s="35">
        <f>'Pivot 1c - FSM &amp; Medium'!K10/'Pivot 1c - FSM &amp; Medium'!K$7*100</f>
        <v>0</v>
      </c>
      <c r="G24" s="35">
        <f>SUM('Pivot 1c - FSM &amp; Medium'!G10:K10)/SUM('Pivot 1c - FSM &amp; Medium'!G$7:K$7)*100</f>
        <v>0</v>
      </c>
      <c r="H24" s="75" t="s">
        <v>31</v>
      </c>
      <c r="I24" s="20"/>
    </row>
    <row r="25" spans="1:9" ht="11.25">
      <c r="A25" s="68" t="s">
        <v>17</v>
      </c>
      <c r="B25" s="35">
        <f>'Pivot 1c - FSM &amp; Medium'!G11/'Pivot 1c - FSM &amp; Medium'!G$7*100</f>
        <v>0</v>
      </c>
      <c r="C25" s="35">
        <f>'Pivot 1c - FSM &amp; Medium'!H11/'Pivot 1c - FSM &amp; Medium'!H$7*100</f>
        <v>0</v>
      </c>
      <c r="D25" s="35">
        <f>'Pivot 1c - FSM &amp; Medium'!I11/'Pivot 1c - FSM &amp; Medium'!I$7*100</f>
        <v>0</v>
      </c>
      <c r="E25" s="35">
        <f>'Pivot 1c - FSM &amp; Medium'!J11/'Pivot 1c - FSM &amp; Medium'!J$7*100</f>
        <v>0</v>
      </c>
      <c r="F25" s="35">
        <f>'Pivot 1c - FSM &amp; Medium'!K11/'Pivot 1c - FSM &amp; Medium'!K$7*100</f>
        <v>0</v>
      </c>
      <c r="G25" s="35">
        <f>SUM('Pivot 1c - FSM &amp; Medium'!G11:K11)/SUM('Pivot 1c - FSM &amp; Medium'!G$7:K$7)*100</f>
        <v>0</v>
      </c>
      <c r="H25" s="75" t="s">
        <v>18</v>
      </c>
      <c r="I25" s="20"/>
    </row>
    <row r="26" spans="1:9" ht="11.25">
      <c r="A26" s="68" t="s">
        <v>33</v>
      </c>
      <c r="B26" s="35">
        <f>'Pivot 1c - FSM &amp; Medium'!G12/'Pivot 1c - FSM &amp; Medium'!G$7</f>
        <v>0</v>
      </c>
      <c r="C26" s="35">
        <f>'Pivot 1c - FSM &amp; Medium'!H12/'Pivot 1c - FSM &amp; Medium'!H$7</f>
        <v>0</v>
      </c>
      <c r="D26" s="35">
        <f>'Pivot 1c - FSM &amp; Medium'!I12/'Pivot 1c - FSM &amp; Medium'!I$7</f>
        <v>0</v>
      </c>
      <c r="E26" s="35">
        <f>'Pivot 1c - FSM &amp; Medium'!J12/'Pivot 1c - FSM &amp; Medium'!J$7</f>
        <v>0</v>
      </c>
      <c r="F26" s="35">
        <f>'Pivot 1c - FSM &amp; Medium'!K12/'Pivot 1c - FSM &amp; Medium'!K$7</f>
        <v>0</v>
      </c>
      <c r="G26" s="35">
        <f>SUM('Pivot 1c - FSM &amp; Medium'!G12:K12)/SUM('Pivot 1c - FSM &amp; Medium'!G$7:K$7)</f>
        <v>0</v>
      </c>
      <c r="H26" s="75" t="s">
        <v>34</v>
      </c>
      <c r="I26" s="20"/>
    </row>
    <row r="27" spans="1:9" ht="11.25">
      <c r="A27" s="69" t="s">
        <v>15</v>
      </c>
      <c r="B27" s="35">
        <f>'Pivot 1c - FSM &amp; Medium'!G13/'Pivot 1c - FSM &amp; Medium'!G$7*100</f>
        <v>0</v>
      </c>
      <c r="C27" s="35">
        <f>'Pivot 1c - FSM &amp; Medium'!H13/'Pivot 1c - FSM &amp; Medium'!H$7*100</f>
        <v>0</v>
      </c>
      <c r="D27" s="35">
        <f>'Pivot 1c - FSM &amp; Medium'!I13/'Pivot 1c - FSM &amp; Medium'!I$7*100</f>
        <v>0</v>
      </c>
      <c r="E27" s="35">
        <f>'Pivot 1c - FSM &amp; Medium'!J13/'Pivot 1c - FSM &amp; Medium'!J$7*100</f>
        <v>0</v>
      </c>
      <c r="F27" s="35">
        <f>'Pivot 1c - FSM &amp; Medium'!K13/'Pivot 1c - FSM &amp; Medium'!K$7*100</f>
        <v>0</v>
      </c>
      <c r="G27" s="35">
        <f>SUM('Pivot 1c - FSM &amp; Medium'!G13:K13)/SUM('Pivot 1c - FSM &amp; Medium'!G$7:K$7)*100</f>
        <v>0</v>
      </c>
      <c r="H27" s="76" t="s">
        <v>16</v>
      </c>
      <c r="I27" s="20"/>
    </row>
    <row r="28" spans="1:9" ht="11.25">
      <c r="A28" s="70" t="s">
        <v>58</v>
      </c>
      <c r="B28" s="72">
        <f>'Pivot 1c - FSM &amp; Medium'!G7</f>
        <v>6433</v>
      </c>
      <c r="C28" s="72">
        <f>'Pivot 1c - FSM &amp; Medium'!H7</f>
        <v>7064</v>
      </c>
      <c r="D28" s="72">
        <f>'Pivot 1c - FSM &amp; Medium'!I7</f>
        <v>7429</v>
      </c>
      <c r="E28" s="72">
        <f>'Pivot 1c - FSM &amp; Medium'!J7</f>
        <v>6745</v>
      </c>
      <c r="F28" s="72">
        <f>'Pivot 1c - FSM &amp; Medium'!K7</f>
        <v>2619</v>
      </c>
      <c r="G28" s="72">
        <f>SUM('Pivot 1c - FSM &amp; Medium'!G7:K7)</f>
        <v>30290</v>
      </c>
      <c r="H28" s="77" t="s">
        <v>59</v>
      </c>
      <c r="I28" s="20"/>
    </row>
    <row r="29" spans="1:8" ht="11.25">
      <c r="A29" s="61"/>
      <c r="B29" s="62"/>
      <c r="C29" s="62"/>
      <c r="D29" s="62"/>
      <c r="E29" s="62"/>
      <c r="F29" s="62"/>
      <c r="G29" s="62"/>
      <c r="H29" s="25"/>
    </row>
    <row r="30" spans="1:8" ht="11.25">
      <c r="A30" s="45" t="s">
        <v>63</v>
      </c>
      <c r="B30" s="48"/>
      <c r="C30" s="48"/>
      <c r="D30" s="48"/>
      <c r="E30" s="48"/>
      <c r="F30" s="48"/>
      <c r="G30" s="48"/>
      <c r="H30" s="13"/>
    </row>
    <row r="31" spans="1:7" ht="11.25">
      <c r="A31" s="17"/>
      <c r="B31" s="17"/>
      <c r="F31" s="16"/>
      <c r="G31" s="16"/>
    </row>
    <row r="32" ht="11.25">
      <c r="A32" s="12" t="s">
        <v>64</v>
      </c>
    </row>
    <row r="33" ht="11.25">
      <c r="A33" s="12" t="s">
        <v>65</v>
      </c>
    </row>
    <row r="34" spans="1:8" ht="11.25">
      <c r="A34" s="22"/>
      <c r="B34" s="46"/>
      <c r="C34" s="46"/>
      <c r="D34" s="46" t="s">
        <v>44</v>
      </c>
      <c r="E34" s="46"/>
      <c r="F34" s="46"/>
      <c r="G34" s="46"/>
      <c r="H34" s="46"/>
    </row>
    <row r="35" spans="1:9" ht="22.5">
      <c r="A35" s="26" t="s">
        <v>6</v>
      </c>
      <c r="B35" s="53" t="s">
        <v>45</v>
      </c>
      <c r="C35" s="53" t="s">
        <v>46</v>
      </c>
      <c r="D35" s="53" t="s">
        <v>47</v>
      </c>
      <c r="E35" s="53" t="s">
        <v>48</v>
      </c>
      <c r="F35" s="53" t="s">
        <v>49</v>
      </c>
      <c r="G35" s="53" t="s">
        <v>50</v>
      </c>
      <c r="H35" s="29"/>
      <c r="I35" s="20"/>
    </row>
    <row r="36" spans="1:9" ht="22.5">
      <c r="A36" s="27"/>
      <c r="B36" s="54" t="s">
        <v>51</v>
      </c>
      <c r="C36" s="54" t="s">
        <v>52</v>
      </c>
      <c r="D36" s="54" t="s">
        <v>53</v>
      </c>
      <c r="E36" s="54" t="s">
        <v>54</v>
      </c>
      <c r="F36" s="54" t="s">
        <v>55</v>
      </c>
      <c r="G36" s="54" t="s">
        <v>56</v>
      </c>
      <c r="H36" s="30"/>
      <c r="I36" s="20"/>
    </row>
    <row r="37" spans="1:9" ht="11.25">
      <c r="A37" s="26" t="s">
        <v>27</v>
      </c>
      <c r="B37" s="32">
        <f>('Pivot 1c - FSM &amp; Medium'!B8+'Pivot 1c - FSM &amp; Medium'!G8)/('Pivot 1c - FSM &amp; Medium'!B$7+'Pivot 1c - FSM &amp; Medium'!G$7)*100</f>
        <v>0</v>
      </c>
      <c r="C37" s="58">
        <f>('Pivot 1c - FSM &amp; Medium'!C8+'Pivot 1c - FSM &amp; Medium'!H8)/('Pivot 1c - FSM &amp; Medium'!C$7+'Pivot 1c - FSM &amp; Medium'!H$7)*100</f>
        <v>0</v>
      </c>
      <c r="D37" s="58">
        <f>('Pivot 1c - FSM &amp; Medium'!D8+'Pivot 1c - FSM &amp; Medium'!I8)/('Pivot 1c - FSM &amp; Medium'!D$7+'Pivot 1c - FSM &amp; Medium'!I$7)*100</f>
        <v>0</v>
      </c>
      <c r="E37" s="58">
        <f>('Pivot 1c - FSM &amp; Medium'!E8+'Pivot 1c - FSM &amp; Medium'!J8)/('Pivot 1c - FSM &amp; Medium'!E$7+'Pivot 1c - FSM &amp; Medium'!J$7)*100</f>
        <v>0</v>
      </c>
      <c r="F37" s="58">
        <f>('Pivot 1c - FSM &amp; Medium'!F8+'Pivot 1c - FSM &amp; Medium'!K8)/('Pivot 1c - FSM &amp; Medium'!F$7+'Pivot 1c - FSM &amp; Medium'!K$7)*100</f>
        <v>0</v>
      </c>
      <c r="G37" s="58">
        <f>'Pivot 1c - FSM &amp; Medium'!L8/'Pivot 1c - FSM &amp; Medium'!L$7*100</f>
        <v>0</v>
      </c>
      <c r="H37" s="29" t="s">
        <v>28</v>
      </c>
      <c r="I37" s="20"/>
    </row>
    <row r="38" spans="1:9" ht="11.25">
      <c r="A38" s="28" t="s">
        <v>29</v>
      </c>
      <c r="B38" s="35">
        <f>('Pivot 1c - FSM &amp; Medium'!B9+'Pivot 1c - FSM &amp; Medium'!G9)/('Pivot 1c - FSM &amp; Medium'!B$7+'Pivot 1c - FSM &amp; Medium'!G$7)*100</f>
        <v>0</v>
      </c>
      <c r="C38" s="59">
        <f>('Pivot 1c - FSM &amp; Medium'!C9+'Pivot 1c - FSM &amp; Medium'!H9)/('Pivot 1c - FSM &amp; Medium'!C$7+'Pivot 1c - FSM &amp; Medium'!H$7)*100</f>
        <v>0</v>
      </c>
      <c r="D38" s="59">
        <f>('Pivot 1c - FSM &amp; Medium'!D9+'Pivot 1c - FSM &amp; Medium'!I9)/('Pivot 1c - FSM &amp; Medium'!D$7+'Pivot 1c - FSM &amp; Medium'!I$7)*100</f>
        <v>0</v>
      </c>
      <c r="E38" s="59">
        <f>('Pivot 1c - FSM &amp; Medium'!E9+'Pivot 1c - FSM &amp; Medium'!J9)/('Pivot 1c - FSM &amp; Medium'!E$7+'Pivot 1c - FSM &amp; Medium'!J$7)*100</f>
        <v>0</v>
      </c>
      <c r="F38" s="59">
        <f>('Pivot 1c - FSM &amp; Medium'!F9+'Pivot 1c - FSM &amp; Medium'!K9)/('Pivot 1c - FSM &amp; Medium'!F$7+'Pivot 1c - FSM &amp; Medium'!K$7)*100</f>
        <v>0</v>
      </c>
      <c r="G38" s="59">
        <f>'Pivot 1c - FSM &amp; Medium'!L9/'Pivot 1c - FSM &amp; Medium'!L$7*100</f>
        <v>0</v>
      </c>
      <c r="H38" s="31" t="s">
        <v>30</v>
      </c>
      <c r="I38" s="20"/>
    </row>
    <row r="39" spans="1:9" ht="11.25">
      <c r="A39" s="28" t="s">
        <v>32</v>
      </c>
      <c r="B39" s="35">
        <f>('Pivot 1c - FSM &amp; Medium'!B10+'Pivot 1c - FSM &amp; Medium'!G10)/('Pivot 1c - FSM &amp; Medium'!B$7+'Pivot 1c - FSM &amp; Medium'!G$7)*100</f>
        <v>0</v>
      </c>
      <c r="C39" s="59">
        <f>('Pivot 1c - FSM &amp; Medium'!C10+'Pivot 1c - FSM &amp; Medium'!H10)/('Pivot 1c - FSM &amp; Medium'!C$7+'Pivot 1c - FSM &amp; Medium'!H$7)*100</f>
        <v>0</v>
      </c>
      <c r="D39" s="59">
        <f>('Pivot 1c - FSM &amp; Medium'!D10+'Pivot 1c - FSM &amp; Medium'!I10)/('Pivot 1c - FSM &amp; Medium'!D$7+'Pivot 1c - FSM &amp; Medium'!I$7)*100</f>
        <v>0</v>
      </c>
      <c r="E39" s="59">
        <f>('Pivot 1c - FSM &amp; Medium'!E10+'Pivot 1c - FSM &amp; Medium'!J10)/('Pivot 1c - FSM &amp; Medium'!E$7+'Pivot 1c - FSM &amp; Medium'!J$7)*100</f>
        <v>0</v>
      </c>
      <c r="F39" s="59">
        <f>('Pivot 1c - FSM &amp; Medium'!F10+'Pivot 1c - FSM &amp; Medium'!K10)/('Pivot 1c - FSM &amp; Medium'!F$7+'Pivot 1c - FSM &amp; Medium'!K$7)*100</f>
        <v>0</v>
      </c>
      <c r="G39" s="59">
        <f>'Pivot 1c - FSM &amp; Medium'!L10/'Pivot 1c - FSM &amp; Medium'!L$7*100</f>
        <v>0</v>
      </c>
      <c r="H39" s="31" t="s">
        <v>31</v>
      </c>
      <c r="I39" s="20"/>
    </row>
    <row r="40" spans="1:9" ht="11.25">
      <c r="A40" s="28" t="s">
        <v>17</v>
      </c>
      <c r="B40" s="35">
        <f>('Pivot 1c - FSM &amp; Medium'!B11+'Pivot 1c - FSM &amp; Medium'!G11)/('Pivot 1c - FSM &amp; Medium'!B$7+'Pivot 1c - FSM &amp; Medium'!G$7)*100</f>
        <v>0</v>
      </c>
      <c r="C40" s="59">
        <f>('Pivot 1c - FSM &amp; Medium'!C11+'Pivot 1c - FSM &amp; Medium'!H11)/('Pivot 1c - FSM &amp; Medium'!C$7+'Pivot 1c - FSM &amp; Medium'!H$7)*100</f>
        <v>0</v>
      </c>
      <c r="D40" s="59">
        <f>('Pivot 1c - FSM &amp; Medium'!D11+'Pivot 1c - FSM &amp; Medium'!I11)/('Pivot 1c - FSM &amp; Medium'!D$7+'Pivot 1c - FSM &amp; Medium'!I$7)*100</f>
        <v>0</v>
      </c>
      <c r="E40" s="59">
        <f>('Pivot 1c - FSM &amp; Medium'!E11+'Pivot 1c - FSM &amp; Medium'!J11)/('Pivot 1c - FSM &amp; Medium'!E$7+'Pivot 1c - FSM &amp; Medium'!J$7)*100</f>
        <v>0</v>
      </c>
      <c r="F40" s="59">
        <f>('Pivot 1c - FSM &amp; Medium'!F11+'Pivot 1c - FSM &amp; Medium'!K11)/('Pivot 1c - FSM &amp; Medium'!F$7+'Pivot 1c - FSM &amp; Medium'!K$7)*100</f>
        <v>0</v>
      </c>
      <c r="G40" s="59">
        <f>'Pivot 1c - FSM &amp; Medium'!L11/'Pivot 1c - FSM &amp; Medium'!L$7*100</f>
        <v>0</v>
      </c>
      <c r="H40" s="31" t="s">
        <v>18</v>
      </c>
      <c r="I40" s="20"/>
    </row>
    <row r="41" spans="1:9" s="44" customFormat="1" ht="11.25">
      <c r="A41" s="28" t="s">
        <v>33</v>
      </c>
      <c r="B41" s="35">
        <f>('Pivot 1c - FSM &amp; Medium'!B12+'Pivot 1c - FSM &amp; Medium'!G12)/('Pivot 1c - FSM &amp; Medium'!B$7+'Pivot 1c - FSM &amp; Medium'!G$7)</f>
        <v>0</v>
      </c>
      <c r="C41" s="59">
        <f>('Pivot 1c - FSM &amp; Medium'!C12+'Pivot 1c - FSM &amp; Medium'!H12)/('Pivot 1c - FSM &amp; Medium'!C$7+'Pivot 1c - FSM &amp; Medium'!H$7)</f>
        <v>0</v>
      </c>
      <c r="D41" s="59">
        <f>('Pivot 1c - FSM &amp; Medium'!D12+'Pivot 1c - FSM &amp; Medium'!I12)/('Pivot 1c - FSM &amp; Medium'!D$7+'Pivot 1c - FSM &amp; Medium'!I$7)</f>
        <v>0</v>
      </c>
      <c r="E41" s="59">
        <f>('Pivot 1c - FSM &amp; Medium'!E12+'Pivot 1c - FSM &amp; Medium'!J12)/('Pivot 1c - FSM &amp; Medium'!E$7+'Pivot 1c - FSM &amp; Medium'!J$7)</f>
        <v>0</v>
      </c>
      <c r="F41" s="59">
        <f>('Pivot 1c - FSM &amp; Medium'!F12+'Pivot 1c - FSM &amp; Medium'!K12)/('Pivot 1c - FSM &amp; Medium'!F$7+'Pivot 1c - FSM &amp; Medium'!K$7)</f>
        <v>0</v>
      </c>
      <c r="G41" s="59">
        <f>'Pivot 1c - FSM &amp; Medium'!L12/'Pivot 1c - FSM &amp; Medium'!L$7</f>
        <v>0</v>
      </c>
      <c r="H41" s="31" t="s">
        <v>34</v>
      </c>
      <c r="I41" s="49"/>
    </row>
    <row r="42" spans="1:9" ht="11.25">
      <c r="A42" s="57" t="s">
        <v>15</v>
      </c>
      <c r="B42" s="35">
        <f>('Pivot 1c - FSM &amp; Medium'!B13+'Pivot 1c - FSM &amp; Medium'!G13)/('Pivot 1c - FSM &amp; Medium'!B$7+'Pivot 1c - FSM &amp; Medium'!G$7)*100</f>
        <v>0</v>
      </c>
      <c r="C42" s="59">
        <f>('Pivot 1c - FSM &amp; Medium'!C13+'Pivot 1c - FSM &amp; Medium'!H13)/('Pivot 1c - FSM &amp; Medium'!C$7+'Pivot 1c - FSM &amp; Medium'!H$7)*100</f>
        <v>0</v>
      </c>
      <c r="D42" s="59">
        <f>('Pivot 1c - FSM &amp; Medium'!D13+'Pivot 1c - FSM &amp; Medium'!I13)/('Pivot 1c - FSM &amp; Medium'!D$7+'Pivot 1c - FSM &amp; Medium'!I$7)*100</f>
        <v>0</v>
      </c>
      <c r="E42" s="59">
        <f>('Pivot 1c - FSM &amp; Medium'!E13+'Pivot 1c - FSM &amp; Medium'!J13)/('Pivot 1c - FSM &amp; Medium'!E$7+'Pivot 1c - FSM &amp; Medium'!J$7)*100</f>
        <v>0</v>
      </c>
      <c r="F42" s="59">
        <f>('Pivot 1c - FSM &amp; Medium'!F13+'Pivot 1c - FSM &amp; Medium'!K13)/('Pivot 1c - FSM &amp; Medium'!F$7+'Pivot 1c - FSM &amp; Medium'!K$7)*100</f>
        <v>0</v>
      </c>
      <c r="G42" s="59">
        <f>'Pivot 1c - FSM &amp; Medium'!L13/'Pivot 1c - FSM &amp; Medium'!L$7*100</f>
        <v>0</v>
      </c>
      <c r="H42" s="60" t="s">
        <v>16</v>
      </c>
      <c r="I42" s="20"/>
    </row>
    <row r="43" spans="1:9" ht="11.25">
      <c r="A43" s="55" t="s">
        <v>58</v>
      </c>
      <c r="B43" s="72">
        <f>'Pivot 1c - FSM &amp; Medium'!B$7+'Pivot 1c - FSM &amp; Medium'!G$7</f>
        <v>10263</v>
      </c>
      <c r="C43" s="73">
        <f>'Pivot 1c - FSM &amp; Medium'!C$7+'Pivot 1c - FSM &amp; Medium'!H$7</f>
        <v>9412</v>
      </c>
      <c r="D43" s="73">
        <f>'Pivot 1c - FSM &amp; Medium'!D$7+'Pivot 1c - FSM &amp; Medium'!I$7</f>
        <v>8262</v>
      </c>
      <c r="E43" s="73">
        <f>'Pivot 1c - FSM &amp; Medium'!E$7+'Pivot 1c - FSM &amp; Medium'!J$7</f>
        <v>6745</v>
      </c>
      <c r="F43" s="73">
        <f>'Pivot 1c - FSM &amp; Medium'!F$7+'Pivot 1c - FSM &amp; Medium'!K$7</f>
        <v>2619</v>
      </c>
      <c r="G43" s="73">
        <f>'Pivot 1c - FSM &amp; Medium'!L7</f>
        <v>37301</v>
      </c>
      <c r="H43" s="56" t="s">
        <v>59</v>
      </c>
      <c r="I43" s="20"/>
    </row>
    <row r="44" spans="1:8" ht="11.25">
      <c r="A44" s="63"/>
      <c r="B44" s="63"/>
      <c r="C44" s="24"/>
      <c r="D44" s="24"/>
      <c r="E44" s="24"/>
      <c r="F44" s="64"/>
      <c r="G44" s="64"/>
      <c r="H44" s="24"/>
    </row>
    <row r="45" spans="1:7" ht="11.25">
      <c r="A45" s="45" t="s">
        <v>63</v>
      </c>
      <c r="B45" s="17"/>
      <c r="F45" s="16"/>
      <c r="G45" s="16"/>
    </row>
    <row r="46" ht="11.25">
      <c r="A46" s="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humphreysj2</dc:creator>
  <cp:keywords/>
  <dc:description/>
  <cp:lastModifiedBy>Cox, Jonathan (FCS - KAS)</cp:lastModifiedBy>
  <cp:lastPrinted>2013-10-08T08:51:14Z</cp:lastPrinted>
  <dcterms:created xsi:type="dcterms:W3CDTF">2008-12-17T14:33:56Z</dcterms:created>
  <dcterms:modified xsi:type="dcterms:W3CDTF">2014-10-01T13:03:08Z</dcterms:modified>
  <cp:category/>
  <cp:version/>
  <cp:contentType/>
  <cp:contentStatus/>
</cp:coreProperties>
</file>