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5" yWindow="3315" windowWidth="15480" windowHeight="11640" tabRatio="734" firstSheet="1" activeTab="1"/>
  </bookViews>
  <sheets>
    <sheet name="Pivot 1c - FSM &amp; Medium" sheetId="7" state="hidden" r:id="rId1"/>
    <sheet name="Benchmarks - By FSM" sheetId="8" r:id="rId2"/>
    <sheet name="Benchmarks - By Medium" sheetId="9" r:id="rId3"/>
    <sheet name="Benchmarks - By FSM &amp; Medium" sheetId="10" state="hidden" r:id="rId4"/>
    <sheet name="OGL" sheetId="11" r:id="rId5"/>
  </sheets>
  <externalReferences>
    <externalReference r:id="rId6"/>
  </externalReferences>
  <definedNames>
    <definedName name="FSM">#REF!</definedName>
    <definedName name="_xlnm.Print_Area" localSheetId="1">'Benchmarks - By FSM'!$A$1:$O$45</definedName>
    <definedName name="_xlnm.Print_Area" localSheetId="2">'Benchmarks - By Medium'!$A$1:$O$33</definedName>
  </definedNames>
  <calcPr calcId="145621"/>
  <pivotCaches>
    <pivotCache cacheId="0" r:id="rId7"/>
  </pivotCaches>
</workbook>
</file>

<file path=xl/calcChain.xml><?xml version="1.0" encoding="utf-8"?>
<calcChain xmlns="http://schemas.openxmlformats.org/spreadsheetml/2006/main">
  <c r="M31" i="9" l="1"/>
  <c r="K31" i="9"/>
  <c r="I31" i="9"/>
  <c r="G31" i="9"/>
  <c r="E31" i="9"/>
  <c r="C31" i="9"/>
  <c r="M30" i="9"/>
  <c r="K30" i="9"/>
  <c r="I30" i="9"/>
  <c r="G30" i="9"/>
  <c r="E30" i="9"/>
  <c r="C30" i="9"/>
  <c r="M29" i="9"/>
  <c r="K29" i="9"/>
  <c r="I29" i="9"/>
  <c r="G29" i="9"/>
  <c r="E29" i="9"/>
  <c r="C29" i="9"/>
  <c r="M28" i="9"/>
  <c r="K28" i="9"/>
  <c r="I28" i="9"/>
  <c r="G28" i="9"/>
  <c r="E28" i="9"/>
  <c r="C28" i="9"/>
  <c r="M21" i="9"/>
  <c r="K21" i="9"/>
  <c r="I21" i="9"/>
  <c r="G21" i="9"/>
  <c r="E21" i="9"/>
  <c r="C21" i="9"/>
  <c r="M20" i="9"/>
  <c r="K20" i="9"/>
  <c r="I20" i="9"/>
  <c r="G20" i="9"/>
  <c r="E20" i="9"/>
  <c r="C20" i="9"/>
  <c r="M19" i="9"/>
  <c r="K19" i="9"/>
  <c r="I19" i="9"/>
  <c r="G19" i="9"/>
  <c r="E19" i="9"/>
  <c r="C19" i="9"/>
  <c r="M9" i="9"/>
  <c r="K9" i="9"/>
  <c r="I9" i="9"/>
  <c r="G9" i="9"/>
  <c r="E9" i="9"/>
  <c r="C9" i="9"/>
  <c r="M8" i="9"/>
  <c r="K8" i="9"/>
  <c r="I8" i="9"/>
  <c r="G8" i="9"/>
  <c r="E8" i="9"/>
  <c r="C8" i="9"/>
  <c r="M7" i="9"/>
  <c r="K7" i="9"/>
  <c r="I7" i="9"/>
  <c r="G7" i="9"/>
  <c r="E7" i="9"/>
  <c r="C7" i="9"/>
  <c r="M6" i="9"/>
  <c r="K6" i="9"/>
  <c r="I6" i="9"/>
  <c r="G6" i="9"/>
  <c r="E6" i="9"/>
  <c r="C6" i="9"/>
  <c r="G43" i="10" l="1"/>
  <c r="B12" i="10"/>
  <c r="G41" i="10"/>
  <c r="G38" i="10"/>
  <c r="G39" i="10"/>
  <c r="G40" i="10"/>
  <c r="G42" i="10"/>
  <c r="G37" i="10"/>
  <c r="B6" i="10"/>
  <c r="B9" i="10"/>
  <c r="C37" i="10"/>
  <c r="D37" i="10"/>
  <c r="E37" i="10"/>
  <c r="F37" i="10"/>
  <c r="C38" i="10"/>
  <c r="D38" i="10"/>
  <c r="E38" i="10"/>
  <c r="F38" i="10"/>
  <c r="C39" i="10"/>
  <c r="D39" i="10"/>
  <c r="E39" i="10"/>
  <c r="F39" i="10"/>
  <c r="C40" i="10"/>
  <c r="D40" i="10"/>
  <c r="E40" i="10"/>
  <c r="F40" i="10"/>
  <c r="C41" i="10"/>
  <c r="D41" i="10"/>
  <c r="E41" i="10"/>
  <c r="F41" i="10"/>
  <c r="C42" i="10"/>
  <c r="D42" i="10"/>
  <c r="E42" i="10"/>
  <c r="F42" i="10"/>
  <c r="C43" i="10"/>
  <c r="D43" i="10"/>
  <c r="E43" i="10"/>
  <c r="F43" i="10"/>
  <c r="B43" i="10"/>
  <c r="B42" i="10"/>
  <c r="B41" i="10"/>
  <c r="B40" i="10"/>
  <c r="B39" i="10"/>
  <c r="B38" i="10"/>
  <c r="B37" i="10"/>
  <c r="E12" i="10"/>
  <c r="F12" i="10"/>
  <c r="G12" i="10"/>
  <c r="G11" i="10"/>
  <c r="G10" i="10"/>
  <c r="G9" i="10"/>
  <c r="G8" i="10"/>
  <c r="G7" i="10"/>
  <c r="G6" i="10"/>
  <c r="G28" i="10"/>
  <c r="G26" i="10"/>
  <c r="G23" i="10"/>
  <c r="G24" i="10"/>
  <c r="G25" i="10"/>
  <c r="G27" i="10"/>
  <c r="G22" i="10"/>
  <c r="C22" i="10"/>
  <c r="D22" i="10"/>
  <c r="E22" i="10"/>
  <c r="F22" i="10"/>
  <c r="C23" i="10"/>
  <c r="D23" i="10"/>
  <c r="E23" i="10"/>
  <c r="F23" i="10"/>
  <c r="C24" i="10"/>
  <c r="D24" i="10"/>
  <c r="E24" i="10"/>
  <c r="F24" i="10"/>
  <c r="C25" i="10"/>
  <c r="D25" i="10"/>
  <c r="E25" i="10"/>
  <c r="F25" i="10"/>
  <c r="C26" i="10"/>
  <c r="D26" i="10"/>
  <c r="E26" i="10"/>
  <c r="F26" i="10"/>
  <c r="C27" i="10"/>
  <c r="D27" i="10"/>
  <c r="E27" i="10"/>
  <c r="F27" i="10"/>
  <c r="C28" i="10"/>
  <c r="D28" i="10"/>
  <c r="E28" i="10"/>
  <c r="F28" i="10"/>
  <c r="B28" i="10"/>
  <c r="B26" i="10"/>
  <c r="B23" i="10"/>
  <c r="B24" i="10"/>
  <c r="B25" i="10"/>
  <c r="B27" i="10"/>
  <c r="B22" i="10"/>
  <c r="C12" i="10"/>
  <c r="D12" i="10"/>
  <c r="D6" i="10"/>
  <c r="D7" i="10"/>
  <c r="D8" i="10"/>
  <c r="D9" i="10"/>
  <c r="D10" i="10"/>
  <c r="D11" i="10"/>
  <c r="C6" i="10"/>
  <c r="C7" i="10"/>
  <c r="C8" i="10"/>
  <c r="C9" i="10"/>
  <c r="C10" i="10"/>
  <c r="C11" i="10"/>
  <c r="B10" i="10"/>
  <c r="B7" i="10"/>
  <c r="B8" i="10"/>
  <c r="B11" i="10"/>
</calcChain>
</file>

<file path=xl/sharedStrings.xml><?xml version="1.0" encoding="utf-8"?>
<sst xmlns="http://schemas.openxmlformats.org/spreadsheetml/2006/main" count="290" uniqueCount="87">
  <si>
    <t>WelshCat</t>
  </si>
  <si>
    <t>FSMGroup</t>
  </si>
  <si>
    <t>Sum of Pupils_15</t>
  </si>
  <si>
    <t>All schools by FSM &amp; Medium</t>
  </si>
  <si>
    <t>Table 1: Schools with up to 10 per cent eligible for FSM</t>
  </si>
  <si>
    <t>Tabl 1: Ysgolion a hyd at 10 y cant yn gymwys I gael PYD</t>
  </si>
  <si>
    <t xml:space="preserve"> </t>
  </si>
  <si>
    <t>Number of schools</t>
  </si>
  <si>
    <t>Lower Quartile</t>
  </si>
  <si>
    <t>Median</t>
  </si>
  <si>
    <t>Upper Quartile</t>
  </si>
  <si>
    <t>Nifer yr Ysgolion</t>
  </si>
  <si>
    <t>Chwartel Isaf</t>
  </si>
  <si>
    <t>Canolrif</t>
  </si>
  <si>
    <t>Chwartel Uchaf</t>
  </si>
  <si>
    <t>5 or more GCSE A* to C or equivalent</t>
  </si>
  <si>
    <t>5 neu fwy TGAU A*-C neu gyfatebol</t>
  </si>
  <si>
    <t>Core Subject Indicator</t>
  </si>
  <si>
    <t>Dangosydd Pynciau Craidd</t>
  </si>
  <si>
    <t>Table 2: Schools with over 10 per cent and up to 15 per cent eligible for FSM</t>
  </si>
  <si>
    <t>Tabl 2: Ysgolion a mwy na 10 y cant a hyd at 15 y cant yn gymwys I gael PYD</t>
  </si>
  <si>
    <t>Table 3: Schools with over 15 per cent and up to 20 per cent eligible for FSM</t>
  </si>
  <si>
    <t>Tabl 3: Ysgolion a mwy na 15 y cant a hyd at 20 y cant yn gymwys I gael PYD</t>
  </si>
  <si>
    <t>Table 4: Schools with over 20 per cent and up to 30 per cent eligible for FSM</t>
  </si>
  <si>
    <t>Tabl 4: Ysgolion a mwy na 20 y cant a hyd at 30 y cant yn gymwys i gael PYD</t>
  </si>
  <si>
    <t>Table 5: Schools with over  30 per cent eligible for FSM</t>
  </si>
  <si>
    <t>Tabl 5: Ysgolion a mwy na  30 y cant yn gymwys I gael PYD</t>
  </si>
  <si>
    <t>Level 1 Threshold</t>
  </si>
  <si>
    <t>Drothwy Lefel 1</t>
  </si>
  <si>
    <t>Level 2 Threshold</t>
  </si>
  <si>
    <t>Drothwy Lefel 2</t>
  </si>
  <si>
    <t>Drothwy Lefel 2 gan gynnwys Seasneg/Cymraeg a Mathemateg</t>
  </si>
  <si>
    <t>Level 2 Threshold including English/Welsh &amp; Mathematics</t>
  </si>
  <si>
    <t>Average Wider Points Score</t>
  </si>
  <si>
    <t>Sgôr Pwyntiau Cyfartalog Eang</t>
  </si>
  <si>
    <t>Table 6: Welsh Speaking Schools (a)</t>
  </si>
  <si>
    <t>Tabl 6: Ysgolion Cymraeg (a)</t>
  </si>
  <si>
    <t>(a) As defined by section 354(8) of the Education Act 1996/ Fel a ddiffinir gan Adran 354(8) o Ddeddf Addysg 1996</t>
  </si>
  <si>
    <t>Table 7: English Speaking Schools</t>
  </si>
  <si>
    <t>Tabl 7: Ysgolion Seasneg</t>
  </si>
  <si>
    <t>Table 8: All Secondary Schools</t>
  </si>
  <si>
    <t>Tabl 8: Pob Ysgol Uwchradd</t>
  </si>
  <si>
    <t>Table 9: Welsh Speaking Schools (a) - Summary table (b)</t>
  </si>
  <si>
    <t>Tabl 9: Ysgolion Cymraeg (a) - Tabl Crynodeb (b)</t>
  </si>
  <si>
    <t>FSM Band/ Band PYD</t>
  </si>
  <si>
    <t>up to 10%</t>
  </si>
  <si>
    <t>over 10% and less than 15%</t>
  </si>
  <si>
    <t>over 15% and less than 20%</t>
  </si>
  <si>
    <t>over 20% and less than 30%</t>
  </si>
  <si>
    <t>over 30%</t>
  </si>
  <si>
    <t>all schools</t>
  </si>
  <si>
    <t>hyd at 10%</t>
  </si>
  <si>
    <t>dros 10% a llai na 15%</t>
  </si>
  <si>
    <t>dros 15% a llai na 20%</t>
  </si>
  <si>
    <t>dros 20% a llai na 30%</t>
  </si>
  <si>
    <t>dros 30%</t>
  </si>
  <si>
    <t>pob ysgol</t>
  </si>
  <si>
    <t>.</t>
  </si>
  <si>
    <t xml:space="preserve">Number of pupils </t>
  </si>
  <si>
    <t>Nifer yr disgyblion</t>
  </si>
  <si>
    <t>(b) As a percentage of the full cohort.</t>
  </si>
  <si>
    <t>Table 10: English Speaking Schools - Summary table (a)</t>
  </si>
  <si>
    <t>Tabl 10: Ysgolion Seasneg - Tabl Crynodeb (a)</t>
  </si>
  <si>
    <t>(a) As a percentage of the full cohort.</t>
  </si>
  <si>
    <t>Table 11: All Secondary Schools - Summary table (a)</t>
  </si>
  <si>
    <t>Tabl 11: Pob Ysgol Uwchradd - Tabl Crynodeb (a)</t>
  </si>
  <si>
    <t>Click in pivot, right click &amp; refresh data</t>
  </si>
  <si>
    <t>Grand Total</t>
  </si>
  <si>
    <t>A*-C in GCSE Mathematics</t>
  </si>
  <si>
    <t>A*-C in GCSE Science</t>
  </si>
  <si>
    <t>A*-C yn TGAU Saesneg</t>
  </si>
  <si>
    <t>A*-C TGAU Mathemateg</t>
  </si>
  <si>
    <t>A*-C TGAU Gwyddoniaeth</t>
  </si>
  <si>
    <t>Total</t>
  </si>
  <si>
    <t>A*-C in GCSE Welsh (1st language) (a)</t>
  </si>
  <si>
    <t>(a) A*-C TGAU Cymraeg (Iaith 1af)</t>
  </si>
  <si>
    <t>(b) Calculated using percentage of pupils entered for GCSE Welsh 1st language.</t>
  </si>
  <si>
    <t>A*-C in GCSE Welsh (1st language) (b)</t>
  </si>
  <si>
    <t>(b) A*-C TGAU Cymraeg (Iaith 1af)</t>
  </si>
  <si>
    <t>A*-C in GCSE English</t>
  </si>
  <si>
    <t>Minimum</t>
  </si>
  <si>
    <t>Isafswm</t>
  </si>
  <si>
    <t>Maximum</t>
  </si>
  <si>
    <t>Uchafswm</t>
  </si>
  <si>
    <t>(a) Schools with entries in Welsh (1st language) only. Calculated using percentage of pupils entered for GCSE Welsh 1st language.</t>
  </si>
  <si>
    <t>All content is available under the Open Government Licence v3.0 , except where otherwise stated.</t>
  </si>
  <si>
    <t>http://www.nationalarchives.gov.uk/doc/open-government-licence/version/3/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</si>
</sst>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>
    <font>
      <sz val="12"/>
      <name val="Arial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3">
    <xf numFmtId="0" fontId="0" fillId="0" borderId="0" xfId="0"/>
    <xf numFmtId="0" fontId="4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1" xfId="0" pivotButton="1" applyFont="1" applyBorder="1"/>
    <xf numFmtId="0" fontId="3" fillId="0" borderId="2" xfId="0" pivotButton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7" fillId="0" borderId="8" xfId="0" applyFont="1" applyBorder="1"/>
    <xf numFmtId="0" fontId="8" fillId="0" borderId="8" xfId="0" applyFont="1" applyBorder="1" applyAlignment="1">
      <alignment horizontal="right"/>
    </xf>
    <xf numFmtId="0" fontId="8" fillId="0" borderId="8" xfId="0" applyFont="1" applyBorder="1"/>
    <xf numFmtId="1" fontId="8" fillId="0" borderId="8" xfId="0" applyNumberFormat="1" applyFont="1" applyBorder="1"/>
    <xf numFmtId="0" fontId="9" fillId="0" borderId="8" xfId="0" applyFont="1" applyBorder="1" applyAlignment="1">
      <alignment horizontal="left"/>
    </xf>
    <xf numFmtId="0" fontId="8" fillId="0" borderId="10" xfId="0" applyFont="1" applyBorder="1"/>
    <xf numFmtId="0" fontId="7" fillId="0" borderId="11" xfId="0" applyFont="1" applyBorder="1"/>
    <xf numFmtId="0" fontId="8" fillId="0" borderId="12" xfId="0" applyFont="1" applyBorder="1"/>
    <xf numFmtId="0" fontId="8" fillId="0" borderId="12" xfId="0" applyFont="1" applyBorder="1" applyAlignment="1">
      <alignment horizontal="right"/>
    </xf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1" fontId="8" fillId="0" borderId="13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0" fontId="8" fillId="0" borderId="8" xfId="0" applyFont="1" applyFill="1" applyBorder="1"/>
    <xf numFmtId="0" fontId="8" fillId="0" borderId="8" xfId="0" applyFont="1" applyBorder="1" applyAlignment="1">
      <alignment horizontal="left"/>
    </xf>
    <xf numFmtId="0" fontId="8" fillId="0" borderId="11" xfId="0" applyFont="1" applyBorder="1"/>
    <xf numFmtId="1" fontId="8" fillId="0" borderId="10" xfId="0" applyNumberFormat="1" applyFont="1" applyFill="1" applyBorder="1"/>
    <xf numFmtId="164" fontId="8" fillId="0" borderId="8" xfId="1" applyNumberFormat="1" applyFont="1" applyBorder="1" applyAlignment="1">
      <alignment horizontal="right"/>
    </xf>
    <xf numFmtId="0" fontId="8" fillId="0" borderId="10" xfId="0" applyFont="1" applyFill="1" applyBorder="1"/>
    <xf numFmtId="0" fontId="8" fillId="0" borderId="12" xfId="0" applyFont="1" applyFill="1" applyBorder="1" applyAlignment="1">
      <alignment horizontal="left"/>
    </xf>
    <xf numFmtId="164" fontId="8" fillId="0" borderId="12" xfId="1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8" fillId="0" borderId="13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right"/>
    </xf>
    <xf numFmtId="0" fontId="8" fillId="0" borderId="18" xfId="0" applyFont="1" applyBorder="1"/>
    <xf numFmtId="1" fontId="8" fillId="0" borderId="19" xfId="0" applyNumberFormat="1" applyFont="1" applyBorder="1" applyAlignment="1">
      <alignment horizontal="right"/>
    </xf>
    <xf numFmtId="1" fontId="8" fillId="0" borderId="20" xfId="0" applyNumberFormat="1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2" xfId="0" applyFont="1" applyBorder="1" applyAlignment="1">
      <alignment horizontal="left"/>
    </xf>
    <xf numFmtId="164" fontId="8" fillId="0" borderId="12" xfId="1" applyNumberFormat="1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1" fontId="8" fillId="0" borderId="12" xfId="0" applyNumberFormat="1" applyFont="1" applyBorder="1"/>
    <xf numFmtId="0" fontId="5" fillId="0" borderId="0" xfId="0" applyFont="1" applyFill="1"/>
    <xf numFmtId="3" fontId="8" fillId="0" borderId="14" xfId="1" applyNumberFormat="1" applyFont="1" applyFill="1" applyBorder="1" applyAlignment="1">
      <alignment horizontal="right"/>
    </xf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Fill="1" applyBorder="1" applyAlignment="1">
      <alignment horizontal="left"/>
    </xf>
    <xf numFmtId="0" fontId="8" fillId="0" borderId="18" xfId="0" applyFont="1" applyBorder="1" applyAlignment="1">
      <alignment horizontal="right" vertical="top" wrapText="1"/>
    </xf>
    <xf numFmtId="3" fontId="8" fillId="0" borderId="14" xfId="1" applyNumberFormat="1" applyFont="1" applyBorder="1" applyAlignment="1">
      <alignment horizontal="right"/>
    </xf>
    <xf numFmtId="3" fontId="8" fillId="0" borderId="25" xfId="1" applyNumberFormat="1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3" fillId="0" borderId="27" xfId="0" applyFont="1" applyBorder="1"/>
    <xf numFmtId="0" fontId="3" fillId="0" borderId="27" xfId="0" applyNumberFormat="1" applyFont="1" applyBorder="1"/>
    <xf numFmtId="0" fontId="3" fillId="0" borderId="28" xfId="0" applyNumberFormat="1" applyFont="1" applyBorder="1"/>
    <xf numFmtId="0" fontId="3" fillId="0" borderId="29" xfId="0" applyNumberFormat="1" applyFont="1" applyBorder="1"/>
    <xf numFmtId="0" fontId="8" fillId="0" borderId="15" xfId="0" applyFont="1" applyFill="1" applyBorder="1"/>
    <xf numFmtId="0" fontId="7" fillId="0" borderId="8" xfId="0" applyFont="1" applyFill="1" applyBorder="1"/>
    <xf numFmtId="0" fontId="8" fillId="0" borderId="8" xfId="0" applyFont="1" applyFill="1" applyBorder="1" applyAlignment="1">
      <alignment horizontal="right"/>
    </xf>
    <xf numFmtId="0" fontId="7" fillId="0" borderId="11" xfId="0" applyFont="1" applyFill="1" applyBorder="1"/>
    <xf numFmtId="0" fontId="8" fillId="0" borderId="11" xfId="0" applyFont="1" applyFill="1" applyBorder="1" applyAlignment="1">
      <alignment horizontal="right"/>
    </xf>
    <xf numFmtId="0" fontId="8" fillId="0" borderId="13" xfId="0" applyFont="1" applyFill="1" applyBorder="1"/>
    <xf numFmtId="0" fontId="8" fillId="0" borderId="16" xfId="0" applyFont="1" applyFill="1" applyBorder="1"/>
    <xf numFmtId="0" fontId="8" fillId="0" borderId="13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right"/>
    </xf>
    <xf numFmtId="0" fontId="8" fillId="0" borderId="14" xfId="0" applyFont="1" applyFill="1" applyBorder="1"/>
    <xf numFmtId="0" fontId="8" fillId="0" borderId="9" xfId="0" applyFont="1" applyFill="1" applyBorder="1"/>
    <xf numFmtId="0" fontId="8" fillId="0" borderId="17" xfId="0" applyFont="1" applyFill="1" applyBorder="1" applyAlignment="1">
      <alignment horizontal="right"/>
    </xf>
    <xf numFmtId="0" fontId="8" fillId="0" borderId="18" xfId="0" applyFont="1" applyFill="1" applyBorder="1"/>
    <xf numFmtId="0" fontId="8" fillId="0" borderId="9" xfId="0" applyFont="1" applyFill="1" applyBorder="1" applyAlignment="1">
      <alignment horizontal="right"/>
    </xf>
    <xf numFmtId="0" fontId="8" fillId="0" borderId="32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1" fontId="8" fillId="0" borderId="15" xfId="0" applyNumberFormat="1" applyFont="1" applyFill="1" applyBorder="1"/>
    <xf numFmtId="1" fontId="8" fillId="0" borderId="9" xfId="0" applyNumberFormat="1" applyFont="1" applyFill="1" applyBorder="1" applyAlignment="1">
      <alignment horizontal="right"/>
    </xf>
    <xf numFmtId="1" fontId="8" fillId="0" borderId="32" xfId="0" applyNumberFormat="1" applyFont="1" applyFill="1" applyBorder="1"/>
    <xf numFmtId="1" fontId="8" fillId="0" borderId="32" xfId="0" applyNumberFormat="1" applyFont="1" applyFill="1" applyBorder="1" applyAlignment="1">
      <alignment horizontal="right"/>
    </xf>
    <xf numFmtId="0" fontId="8" fillId="0" borderId="17" xfId="0" applyFont="1" applyFill="1" applyBorder="1"/>
    <xf numFmtId="1" fontId="8" fillId="0" borderId="14" xfId="0" applyNumberFormat="1" applyFont="1" applyFill="1" applyBorder="1"/>
    <xf numFmtId="1" fontId="8" fillId="0" borderId="17" xfId="0" applyNumberFormat="1" applyFont="1" applyFill="1" applyBorder="1" applyAlignment="1">
      <alignment horizontal="right"/>
    </xf>
    <xf numFmtId="1" fontId="8" fillId="0" borderId="33" xfId="0" applyNumberFormat="1" applyFont="1" applyFill="1" applyBorder="1"/>
    <xf numFmtId="1" fontId="8" fillId="0" borderId="33" xfId="0" applyNumberFormat="1" applyFont="1" applyFill="1" applyBorder="1" applyAlignment="1">
      <alignment horizontal="right"/>
    </xf>
    <xf numFmtId="0" fontId="8" fillId="0" borderId="12" xfId="0" applyFont="1" applyFill="1" applyBorder="1"/>
    <xf numFmtId="1" fontId="8" fillId="0" borderId="8" xfId="0" applyNumberFormat="1" applyFont="1" applyFill="1" applyBorder="1"/>
    <xf numFmtId="1" fontId="8" fillId="0" borderId="15" xfId="0" applyNumberFormat="1" applyFont="1" applyFill="1" applyBorder="1" applyAlignment="1">
      <alignment horizontal="right"/>
    </xf>
    <xf numFmtId="1" fontId="8" fillId="0" borderId="14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/>
    </xf>
    <xf numFmtId="1" fontId="8" fillId="0" borderId="13" xfId="0" applyNumberFormat="1" applyFont="1" applyFill="1" applyBorder="1" applyAlignment="1">
      <alignment horizontal="right"/>
    </xf>
    <xf numFmtId="1" fontId="8" fillId="0" borderId="16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8" xfId="0" applyFont="1" applyFill="1" applyBorder="1"/>
    <xf numFmtId="0" fontId="2" fillId="0" borderId="15" xfId="0" applyFont="1" applyFill="1" applyBorder="1"/>
    <xf numFmtId="0" fontId="2" fillId="0" borderId="8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3" xfId="0" applyFont="1" applyFill="1" applyBorder="1"/>
    <xf numFmtId="0" fontId="2" fillId="0" borderId="16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2" fillId="0" borderId="14" xfId="0" applyFont="1" applyFill="1" applyBorder="1"/>
    <xf numFmtId="0" fontId="2" fillId="0" borderId="9" xfId="0" applyFont="1" applyFill="1" applyBorder="1"/>
    <xf numFmtId="0" fontId="2" fillId="0" borderId="17" xfId="0" applyFont="1" applyFill="1" applyBorder="1" applyAlignment="1">
      <alignment horizontal="right"/>
    </xf>
    <xf numFmtId="0" fontId="2" fillId="0" borderId="18" xfId="0" applyFont="1" applyFill="1" applyBorder="1"/>
    <xf numFmtId="0" fontId="2" fillId="0" borderId="25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1" fontId="2" fillId="0" borderId="20" xfId="0" applyNumberFormat="1" applyFont="1" applyFill="1" applyBorder="1"/>
    <xf numFmtId="1" fontId="2" fillId="0" borderId="9" xfId="0" applyNumberFormat="1" applyFont="1" applyFill="1" applyBorder="1" applyAlignment="1">
      <alignment horizontal="right"/>
    </xf>
    <xf numFmtId="1" fontId="2" fillId="0" borderId="15" xfId="0" applyNumberFormat="1" applyFont="1" applyFill="1" applyBorder="1"/>
    <xf numFmtId="1" fontId="2" fillId="0" borderId="34" xfId="0" applyNumberFormat="1" applyFont="1" applyFill="1" applyBorder="1"/>
    <xf numFmtId="1" fontId="2" fillId="0" borderId="34" xfId="0" applyNumberFormat="1" applyFont="1" applyFill="1" applyBorder="1" applyAlignment="1">
      <alignment horizontal="right"/>
    </xf>
    <xf numFmtId="1" fontId="2" fillId="0" borderId="18" xfId="0" applyNumberFormat="1" applyFont="1" applyFill="1" applyBorder="1"/>
    <xf numFmtId="1" fontId="2" fillId="0" borderId="18" xfId="0" applyNumberFormat="1" applyFont="1" applyFill="1" applyBorder="1" applyAlignment="1">
      <alignment horizontal="right"/>
    </xf>
    <xf numFmtId="0" fontId="2" fillId="0" borderId="30" xfId="0" applyFont="1" applyFill="1" applyBorder="1"/>
    <xf numFmtId="0" fontId="2" fillId="0" borderId="18" xfId="0" applyFont="1" applyFill="1" applyBorder="1" applyAlignment="1">
      <alignment horizontal="right"/>
    </xf>
    <xf numFmtId="1" fontId="2" fillId="0" borderId="26" xfId="0" applyNumberFormat="1" applyFont="1" applyFill="1" applyBorder="1"/>
    <xf numFmtId="1" fontId="2" fillId="0" borderId="30" xfId="0" applyNumberFormat="1" applyFont="1" applyFill="1" applyBorder="1" applyAlignment="1">
      <alignment horizontal="right"/>
    </xf>
    <xf numFmtId="1" fontId="2" fillId="0" borderId="32" xfId="0" applyNumberFormat="1" applyFont="1" applyFill="1" applyBorder="1"/>
    <xf numFmtId="1" fontId="2" fillId="0" borderId="32" xfId="0" applyNumberFormat="1" applyFont="1" applyFill="1" applyBorder="1" applyAlignment="1">
      <alignment horizontal="right"/>
    </xf>
    <xf numFmtId="0" fontId="2" fillId="0" borderId="24" xfId="0" applyFont="1" applyFill="1" applyBorder="1"/>
    <xf numFmtId="1" fontId="2" fillId="0" borderId="17" xfId="0" applyNumberFormat="1" applyFont="1" applyFill="1" applyBorder="1"/>
    <xf numFmtId="1" fontId="2" fillId="0" borderId="14" xfId="0" applyNumberFormat="1" applyFont="1" applyFill="1" applyBorder="1" applyAlignment="1">
      <alignment horizontal="right"/>
    </xf>
    <xf numFmtId="1" fontId="2" fillId="0" borderId="14" xfId="0" applyNumberFormat="1" applyFont="1" applyFill="1" applyBorder="1"/>
    <xf numFmtId="1" fontId="2" fillId="0" borderId="33" xfId="0" applyNumberFormat="1" applyFont="1" applyFill="1" applyBorder="1"/>
    <xf numFmtId="0" fontId="2" fillId="0" borderId="12" xfId="0" applyFont="1" applyFill="1" applyBorder="1"/>
    <xf numFmtId="0" fontId="2" fillId="0" borderId="12" xfId="0" applyFont="1" applyFill="1" applyBorder="1" applyAlignment="1">
      <alignment horizontal="right"/>
    </xf>
    <xf numFmtId="1" fontId="2" fillId="0" borderId="8" xfId="0" applyNumberFormat="1" applyFont="1" applyFill="1" applyBorder="1" applyAlignment="1">
      <alignment horizontal="right"/>
    </xf>
    <xf numFmtId="1" fontId="2" fillId="0" borderId="20" xfId="0" applyNumberFormat="1" applyFont="1" applyFill="1" applyBorder="1" applyAlignment="1">
      <alignment horizontal="right"/>
    </xf>
    <xf numFmtId="1" fontId="2" fillId="0" borderId="15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1" fontId="2" fillId="0" borderId="26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17" xfId="0" applyFont="1" applyFill="1" applyBorder="1"/>
    <xf numFmtId="0" fontId="2" fillId="0" borderId="22" xfId="0" applyFont="1" applyFill="1" applyBorder="1"/>
    <xf numFmtId="1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10" fillId="0" borderId="0" xfId="2"/>
  </cellXfs>
  <cellStyles count="3">
    <cellStyle name="Comma" xfId="1" builtinId="3"/>
    <cellStyle name="Hyperlink" xfId="2" builtinId="8"/>
    <cellStyle name="Normal" xfId="0" builtinId="0"/>
  </cellStyles>
  <dxfs count="1">
    <dxf>
      <font>
        <sz val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268313</xdr:colOff>
      <xdr:row>3</xdr:row>
      <xdr:rowOff>38153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30313" cy="6096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s1\AppData\Local\Microsoft\Windows\Temporary%20Internet%20Files\Content.Outlook\SKHL192I\KS4%20Provisional%20Benchmarking%20tables%202015_Core%20subje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SM lkup"/>
      <sheetName val="Dump 1"/>
      <sheetName val="Pivot 1a - FSM"/>
      <sheetName val="Pivot 1c - FSM &amp; Medium"/>
      <sheetName val="Pivot 1b - Medium"/>
      <sheetName val="Dump 2"/>
      <sheetName val="Pivot 2 - Welsh 1st"/>
      <sheetName val="Benchmarks - By FSM"/>
      <sheetName val="Benchmarks - By Medium"/>
      <sheetName val="Benchmarks - By FSM &amp; Medium"/>
    </sheetNames>
    <sheetDataSet>
      <sheetData sheetId="0"/>
      <sheetData sheetId="1"/>
      <sheetData sheetId="2"/>
      <sheetData sheetId="3"/>
      <sheetData sheetId="4"/>
      <sheetData sheetId="5">
        <row r="6">
          <cell r="F6">
            <v>70.909090909090907</v>
          </cell>
          <cell r="G6">
            <v>61.81818181818182</v>
          </cell>
          <cell r="H6">
            <v>91.818181818181813</v>
          </cell>
          <cell r="I6">
            <v>81.72043010752688</v>
          </cell>
          <cell r="T6">
            <v>70.909090909090907</v>
          </cell>
          <cell r="U6">
            <v>61.81818181818182</v>
          </cell>
          <cell r="V6">
            <v>91.818181818181813</v>
          </cell>
        </row>
        <row r="7">
          <cell r="M7">
            <v>58.333333333333336</v>
          </cell>
          <cell r="N7">
            <v>57.638888888888886</v>
          </cell>
          <cell r="O7">
            <v>91.666666666666671</v>
          </cell>
          <cell r="T7">
            <v>58.333333333333336</v>
          </cell>
          <cell r="U7">
            <v>57.638888888888886</v>
          </cell>
          <cell r="V7">
            <v>91.666666666666671</v>
          </cell>
        </row>
        <row r="8">
          <cell r="F8">
            <v>65.693430656934311</v>
          </cell>
          <cell r="G8">
            <v>66.423357664233578</v>
          </cell>
          <cell r="H8">
            <v>86.131386861313871</v>
          </cell>
          <cell r="I8">
            <v>78.400000000000006</v>
          </cell>
          <cell r="T8">
            <v>65.693430656934311</v>
          </cell>
          <cell r="U8">
            <v>66.423357664233578</v>
          </cell>
          <cell r="V8">
            <v>86.131386861313871</v>
          </cell>
        </row>
        <row r="9">
          <cell r="F9">
            <v>67.2316384180791</v>
          </cell>
          <cell r="G9">
            <v>71.751412429378533</v>
          </cell>
          <cell r="H9">
            <v>97.175141242937855</v>
          </cell>
          <cell r="I9">
            <v>58.715596330275233</v>
          </cell>
          <cell r="T9">
            <v>67.2316384180791</v>
          </cell>
          <cell r="U9">
            <v>71.751412429378533</v>
          </cell>
          <cell r="V9">
            <v>97.175141242937855</v>
          </cell>
        </row>
        <row r="10">
          <cell r="F10">
            <v>61.386138613861384</v>
          </cell>
          <cell r="G10">
            <v>69.306930693069305</v>
          </cell>
          <cell r="H10">
            <v>99.009900990099013</v>
          </cell>
          <cell r="I10">
            <v>70.930232558139537</v>
          </cell>
          <cell r="T10">
            <v>61.386138613861384</v>
          </cell>
          <cell r="U10">
            <v>69.306930693069305</v>
          </cell>
          <cell r="V10">
            <v>99.009900990099013</v>
          </cell>
        </row>
        <row r="11">
          <cell r="F11">
            <v>76.92307692307692</v>
          </cell>
          <cell r="G11">
            <v>67.692307692307693</v>
          </cell>
          <cell r="H11">
            <v>92.307692307692307</v>
          </cell>
          <cell r="I11">
            <v>81.25</v>
          </cell>
          <cell r="T11">
            <v>76.92307692307692</v>
          </cell>
          <cell r="U11">
            <v>67.692307692307693</v>
          </cell>
          <cell r="V11">
            <v>92.307692307692307</v>
          </cell>
        </row>
        <row r="12">
          <cell r="F12">
            <v>71.428571428571431</v>
          </cell>
          <cell r="G12">
            <v>60.714285714285715</v>
          </cell>
          <cell r="H12">
            <v>95.238095238095241</v>
          </cell>
          <cell r="I12">
            <v>85.526315789473685</v>
          </cell>
          <cell r="T12">
            <v>71.428571428571431</v>
          </cell>
          <cell r="U12">
            <v>60.714285714285715</v>
          </cell>
          <cell r="V12">
            <v>95.238095238095241</v>
          </cell>
        </row>
        <row r="13">
          <cell r="F13">
            <v>75.2</v>
          </cell>
          <cell r="G13">
            <v>70.400000000000006</v>
          </cell>
          <cell r="H13">
            <v>96</v>
          </cell>
          <cell r="I13">
            <v>82.926829268292678</v>
          </cell>
          <cell r="T13">
            <v>75.2</v>
          </cell>
          <cell r="U13">
            <v>70.400000000000006</v>
          </cell>
          <cell r="V13">
            <v>96</v>
          </cell>
        </row>
        <row r="14">
          <cell r="F14">
            <v>73.958333333333329</v>
          </cell>
          <cell r="G14">
            <v>62.5</v>
          </cell>
          <cell r="H14">
            <v>96.875</v>
          </cell>
          <cell r="I14">
            <v>76.041666666666671</v>
          </cell>
          <cell r="T14">
            <v>73.958333333333329</v>
          </cell>
          <cell r="U14">
            <v>62.5</v>
          </cell>
          <cell r="V14">
            <v>96.875</v>
          </cell>
        </row>
        <row r="15">
          <cell r="F15">
            <v>68.831168831168824</v>
          </cell>
          <cell r="G15">
            <v>77.922077922077918</v>
          </cell>
          <cell r="H15">
            <v>98.701298701298697</v>
          </cell>
          <cell r="I15">
            <v>80</v>
          </cell>
          <cell r="T15">
            <v>68.831168831168824</v>
          </cell>
          <cell r="U15">
            <v>77.922077922077918</v>
          </cell>
          <cell r="V15">
            <v>98.701298701298697</v>
          </cell>
        </row>
        <row r="16">
          <cell r="F16">
            <v>71.739130434782609</v>
          </cell>
          <cell r="G16">
            <v>60.869565217391305</v>
          </cell>
          <cell r="H16">
            <v>94.565217391304344</v>
          </cell>
          <cell r="I16">
            <v>58.333333333333336</v>
          </cell>
          <cell r="T16">
            <v>71.739130434782609</v>
          </cell>
          <cell r="U16">
            <v>60.869565217391305</v>
          </cell>
          <cell r="V16">
            <v>94.565217391304344</v>
          </cell>
        </row>
        <row r="17">
          <cell r="F17">
            <v>69.642857142857139</v>
          </cell>
          <cell r="G17">
            <v>62.5</v>
          </cell>
          <cell r="H17">
            <v>98.214285714285708</v>
          </cell>
          <cell r="I17">
            <v>80</v>
          </cell>
          <cell r="T17">
            <v>69.642857142857139</v>
          </cell>
          <cell r="U17">
            <v>62.5</v>
          </cell>
          <cell r="V17">
            <v>98.214285714285708</v>
          </cell>
        </row>
        <row r="18">
          <cell r="F18">
            <v>71.111111111111114</v>
          </cell>
          <cell r="G18">
            <v>62.222222222222221</v>
          </cell>
          <cell r="H18">
            <v>91.111111111111114</v>
          </cell>
          <cell r="I18">
            <v>63.636363636363633</v>
          </cell>
          <cell r="T18">
            <v>71.111111111111114</v>
          </cell>
          <cell r="U18">
            <v>62.222222222222221</v>
          </cell>
          <cell r="V18">
            <v>91.111111111111114</v>
          </cell>
        </row>
        <row r="19">
          <cell r="F19">
            <v>79.310344827586206</v>
          </cell>
          <cell r="G19">
            <v>74.137931034482762</v>
          </cell>
          <cell r="H19">
            <v>98.275862068965523</v>
          </cell>
          <cell r="I19">
            <v>90.909090909090907</v>
          </cell>
          <cell r="T19">
            <v>79.310344827586206</v>
          </cell>
          <cell r="U19">
            <v>74.137931034482762</v>
          </cell>
          <cell r="V19">
            <v>98.275862068965523</v>
          </cell>
        </row>
        <row r="20">
          <cell r="F20">
            <v>72</v>
          </cell>
          <cell r="G20">
            <v>70</v>
          </cell>
          <cell r="H20">
            <v>98</v>
          </cell>
          <cell r="I20">
            <v>88.095238095238102</v>
          </cell>
          <cell r="T20">
            <v>72</v>
          </cell>
          <cell r="U20">
            <v>70</v>
          </cell>
          <cell r="V20">
            <v>98</v>
          </cell>
        </row>
        <row r="21">
          <cell r="M21">
            <v>73.459715639810426</v>
          </cell>
          <cell r="N21">
            <v>70.142180094786724</v>
          </cell>
          <cell r="O21">
            <v>91.469194312796205</v>
          </cell>
          <cell r="T21">
            <v>73.459715639810426</v>
          </cell>
          <cell r="U21">
            <v>70.142180094786724</v>
          </cell>
          <cell r="V21">
            <v>91.469194312796205</v>
          </cell>
        </row>
        <row r="22">
          <cell r="F22">
            <v>84.415584415584419</v>
          </cell>
          <cell r="G22">
            <v>64.935064935064929</v>
          </cell>
          <cell r="H22">
            <v>87.012987012987011</v>
          </cell>
          <cell r="I22">
            <v>74.666666666666671</v>
          </cell>
          <cell r="T22">
            <v>84.415584415584419</v>
          </cell>
          <cell r="U22">
            <v>64.935064935064929</v>
          </cell>
          <cell r="V22">
            <v>87.012987012987011</v>
          </cell>
        </row>
        <row r="23">
          <cell r="F23">
            <v>64.417177914110425</v>
          </cell>
          <cell r="G23">
            <v>67.484662576687114</v>
          </cell>
          <cell r="H23">
            <v>95.092024539877301</v>
          </cell>
          <cell r="I23">
            <v>83.333333333333329</v>
          </cell>
          <cell r="T23">
            <v>64.417177914110425</v>
          </cell>
          <cell r="U23">
            <v>67.484662576687114</v>
          </cell>
          <cell r="V23">
            <v>95.092024539877301</v>
          </cell>
        </row>
        <row r="24">
          <cell r="F24">
            <v>73.737373737373744</v>
          </cell>
          <cell r="G24">
            <v>65.656565656565661</v>
          </cell>
          <cell r="H24">
            <v>98.98989898989899</v>
          </cell>
          <cell r="I24">
            <v>77.173913043478265</v>
          </cell>
          <cell r="T24">
            <v>73.737373737373744</v>
          </cell>
          <cell r="U24">
            <v>65.656565656565661</v>
          </cell>
          <cell r="V24">
            <v>98.98989898989899</v>
          </cell>
        </row>
        <row r="25">
          <cell r="M25">
            <v>65.841584158415841</v>
          </cell>
          <cell r="N25">
            <v>70.297029702970292</v>
          </cell>
          <cell r="O25">
            <v>96.534653465346537</v>
          </cell>
          <cell r="T25">
            <v>65.841584158415841</v>
          </cell>
          <cell r="U25">
            <v>70.297029702970292</v>
          </cell>
          <cell r="V25">
            <v>96.534653465346537</v>
          </cell>
        </row>
        <row r="26">
          <cell r="M26">
            <v>67.96875</v>
          </cell>
          <cell r="N26">
            <v>67.96875</v>
          </cell>
          <cell r="O26">
            <v>69.53125</v>
          </cell>
          <cell r="T26">
            <v>67.96875</v>
          </cell>
          <cell r="U26">
            <v>67.96875</v>
          </cell>
          <cell r="V26">
            <v>69.53125</v>
          </cell>
        </row>
        <row r="27">
          <cell r="F27">
            <v>69.230769230769226</v>
          </cell>
          <cell r="G27">
            <v>70.192307692307693</v>
          </cell>
          <cell r="H27">
            <v>96.15384615384616</v>
          </cell>
          <cell r="I27">
            <v>71.111111111111114</v>
          </cell>
          <cell r="T27">
            <v>69.230769230769226</v>
          </cell>
          <cell r="U27">
            <v>70.192307692307693</v>
          </cell>
          <cell r="V27">
            <v>96.15384615384616</v>
          </cell>
        </row>
        <row r="28">
          <cell r="F28">
            <v>71.428571428571431</v>
          </cell>
          <cell r="G28">
            <v>69.523809523809518</v>
          </cell>
          <cell r="H28">
            <v>85.714285714285708</v>
          </cell>
          <cell r="I28">
            <v>75.961538461538467</v>
          </cell>
          <cell r="T28">
            <v>71.428571428571431</v>
          </cell>
          <cell r="U28">
            <v>69.523809523809518</v>
          </cell>
          <cell r="V28">
            <v>85.714285714285708</v>
          </cell>
        </row>
        <row r="29">
          <cell r="M29">
            <v>57.065217391304351</v>
          </cell>
          <cell r="N29">
            <v>45.652173913043477</v>
          </cell>
          <cell r="O29">
            <v>98.369565217391298</v>
          </cell>
          <cell r="T29">
            <v>57.065217391304351</v>
          </cell>
          <cell r="U29">
            <v>45.652173913043477</v>
          </cell>
          <cell r="V29">
            <v>98.369565217391298</v>
          </cell>
        </row>
        <row r="30">
          <cell r="M30">
            <v>72.131147540983605</v>
          </cell>
          <cell r="N30">
            <v>73.360655737704917</v>
          </cell>
          <cell r="O30">
            <v>84.426229508196727</v>
          </cell>
          <cell r="T30">
            <v>72.131147540983605</v>
          </cell>
          <cell r="U30">
            <v>73.360655737704917</v>
          </cell>
          <cell r="V30">
            <v>84.426229508196727</v>
          </cell>
        </row>
        <row r="31">
          <cell r="M31">
            <v>80.327868852459019</v>
          </cell>
          <cell r="N31">
            <v>60.655737704918032</v>
          </cell>
          <cell r="O31">
            <v>86.06557377049181</v>
          </cell>
          <cell r="T31">
            <v>80.327868852459019</v>
          </cell>
          <cell r="U31">
            <v>60.655737704918032</v>
          </cell>
          <cell r="V31">
            <v>86.06557377049181</v>
          </cell>
        </row>
        <row r="32">
          <cell r="M32">
            <v>41.44736842105263</v>
          </cell>
          <cell r="N32">
            <v>59.210526315789473</v>
          </cell>
          <cell r="O32">
            <v>82.236842105263165</v>
          </cell>
          <cell r="T32">
            <v>41.44736842105263</v>
          </cell>
          <cell r="U32">
            <v>59.210526315789473</v>
          </cell>
          <cell r="V32">
            <v>82.236842105263165</v>
          </cell>
        </row>
        <row r="33">
          <cell r="M33">
            <v>68.613138686131393</v>
          </cell>
          <cell r="N33">
            <v>67.153284671532845</v>
          </cell>
          <cell r="O33">
            <v>78.467153284671539</v>
          </cell>
          <cell r="T33">
            <v>68.613138686131393</v>
          </cell>
          <cell r="U33">
            <v>67.153284671532845</v>
          </cell>
          <cell r="V33">
            <v>78.467153284671539</v>
          </cell>
        </row>
        <row r="34">
          <cell r="F34">
            <v>80.606060606060609</v>
          </cell>
          <cell r="G34">
            <v>71.515151515151516</v>
          </cell>
          <cell r="H34">
            <v>95.757575757575751</v>
          </cell>
          <cell r="I34">
            <v>73.333333333333329</v>
          </cell>
          <cell r="T34">
            <v>80.606060606060609</v>
          </cell>
          <cell r="U34">
            <v>71.515151515151516</v>
          </cell>
          <cell r="V34">
            <v>95.757575757575751</v>
          </cell>
        </row>
        <row r="35">
          <cell r="M35">
            <v>69.306930693069305</v>
          </cell>
          <cell r="N35">
            <v>59.405940594059409</v>
          </cell>
          <cell r="O35">
            <v>72.277227722772281</v>
          </cell>
          <cell r="T35">
            <v>69.306930693069305</v>
          </cell>
          <cell r="U35">
            <v>59.405940594059409</v>
          </cell>
          <cell r="V35">
            <v>72.277227722772281</v>
          </cell>
        </row>
        <row r="36">
          <cell r="F36">
            <v>82.666666666666671</v>
          </cell>
          <cell r="G36">
            <v>72</v>
          </cell>
          <cell r="H36">
            <v>90.666666666666671</v>
          </cell>
          <cell r="I36">
            <v>46.666666666666664</v>
          </cell>
          <cell r="T36">
            <v>82.666666666666671</v>
          </cell>
          <cell r="U36">
            <v>72</v>
          </cell>
          <cell r="V36">
            <v>90.666666666666671</v>
          </cell>
        </row>
        <row r="37">
          <cell r="F37">
            <v>74.874371859296488</v>
          </cell>
          <cell r="G37">
            <v>71.356783919597987</v>
          </cell>
          <cell r="H37">
            <v>81.909547738693462</v>
          </cell>
          <cell r="I37">
            <v>75.384615384615387</v>
          </cell>
          <cell r="T37">
            <v>74.874371859296488</v>
          </cell>
          <cell r="U37">
            <v>71.356783919597987</v>
          </cell>
          <cell r="V37">
            <v>81.909547738693462</v>
          </cell>
        </row>
        <row r="38">
          <cell r="M38">
            <v>46.226415094339622</v>
          </cell>
          <cell r="N38">
            <v>41.509433962264154</v>
          </cell>
          <cell r="O38">
            <v>84.905660377358487</v>
          </cell>
          <cell r="T38">
            <v>46.226415094339622</v>
          </cell>
          <cell r="U38">
            <v>41.509433962264154</v>
          </cell>
          <cell r="V38">
            <v>84.905660377358487</v>
          </cell>
        </row>
        <row r="39">
          <cell r="M39">
            <v>90.566037735849051</v>
          </cell>
          <cell r="N39">
            <v>71.698113207547166</v>
          </cell>
          <cell r="O39">
            <v>90.566037735849051</v>
          </cell>
          <cell r="T39">
            <v>90.566037735849051</v>
          </cell>
          <cell r="U39">
            <v>71.698113207547166</v>
          </cell>
          <cell r="V39">
            <v>90.566037735849051</v>
          </cell>
        </row>
        <row r="40">
          <cell r="M40">
            <v>80.952380952380949</v>
          </cell>
          <cell r="N40">
            <v>83.068783068783063</v>
          </cell>
          <cell r="O40">
            <v>91.534391534391531</v>
          </cell>
          <cell r="T40">
            <v>80.952380952380949</v>
          </cell>
          <cell r="U40">
            <v>83.068783068783063</v>
          </cell>
          <cell r="V40">
            <v>91.534391534391531</v>
          </cell>
        </row>
        <row r="41">
          <cell r="M41">
            <v>86.58536585365853</v>
          </cell>
          <cell r="N41">
            <v>84.146341463414629</v>
          </cell>
          <cell r="O41">
            <v>98.780487804878049</v>
          </cell>
          <cell r="T41">
            <v>86.58536585365853</v>
          </cell>
          <cell r="U41">
            <v>84.146341463414629</v>
          </cell>
          <cell r="V41">
            <v>98.780487804878049</v>
          </cell>
        </row>
        <row r="42">
          <cell r="M42">
            <v>71.84466019417475</v>
          </cell>
          <cell r="N42">
            <v>84.466019417475735</v>
          </cell>
          <cell r="O42">
            <v>78.640776699029132</v>
          </cell>
          <cell r="T42">
            <v>71.84466019417475</v>
          </cell>
          <cell r="U42">
            <v>84.466019417475735</v>
          </cell>
          <cell r="V42">
            <v>78.640776699029132</v>
          </cell>
        </row>
        <row r="43">
          <cell r="M43">
            <v>49.411764705882355</v>
          </cell>
          <cell r="N43">
            <v>51.764705882352942</v>
          </cell>
          <cell r="O43">
            <v>97.647058823529406</v>
          </cell>
          <cell r="T43">
            <v>49.411764705882355</v>
          </cell>
          <cell r="U43">
            <v>51.764705882352942</v>
          </cell>
          <cell r="V43">
            <v>97.647058823529406</v>
          </cell>
        </row>
        <row r="44">
          <cell r="M44">
            <v>69.318181818181813</v>
          </cell>
          <cell r="N44">
            <v>63.636363636363633</v>
          </cell>
          <cell r="O44">
            <v>62.5</v>
          </cell>
          <cell r="T44">
            <v>69.318181818181813</v>
          </cell>
          <cell r="U44">
            <v>63.636363636363633</v>
          </cell>
          <cell r="V44">
            <v>62.5</v>
          </cell>
        </row>
        <row r="45">
          <cell r="M45">
            <v>83.412322274881518</v>
          </cell>
          <cell r="N45">
            <v>70.616113744075832</v>
          </cell>
          <cell r="O45">
            <v>91.469194312796205</v>
          </cell>
          <cell r="T45">
            <v>83.412322274881518</v>
          </cell>
          <cell r="U45">
            <v>70.616113744075832</v>
          </cell>
          <cell r="V45">
            <v>91.469194312796205</v>
          </cell>
        </row>
        <row r="46">
          <cell r="F46">
            <v>87.096774193548384</v>
          </cell>
          <cell r="G46">
            <v>70.967741935483872</v>
          </cell>
          <cell r="H46">
            <v>96.774193548387103</v>
          </cell>
          <cell r="I46">
            <v>72.043010752688176</v>
          </cell>
          <cell r="T46">
            <v>87.096774193548384</v>
          </cell>
          <cell r="U46">
            <v>70.967741935483872</v>
          </cell>
          <cell r="V46">
            <v>96.774193548387103</v>
          </cell>
        </row>
        <row r="47">
          <cell r="M47">
            <v>43.333333333333336</v>
          </cell>
          <cell r="N47">
            <v>43.333333333333336</v>
          </cell>
          <cell r="O47">
            <v>100</v>
          </cell>
          <cell r="T47">
            <v>43.333333333333336</v>
          </cell>
          <cell r="U47">
            <v>43.333333333333336</v>
          </cell>
          <cell r="V47">
            <v>100</v>
          </cell>
        </row>
        <row r="48">
          <cell r="M48">
            <v>62.5</v>
          </cell>
          <cell r="N48">
            <v>61.607142857142854</v>
          </cell>
          <cell r="O48">
            <v>99.107142857142861</v>
          </cell>
          <cell r="T48">
            <v>62.5</v>
          </cell>
          <cell r="U48">
            <v>61.607142857142854</v>
          </cell>
          <cell r="V48">
            <v>99.107142857142861</v>
          </cell>
        </row>
        <row r="49">
          <cell r="M49">
            <v>71.755725190839698</v>
          </cell>
          <cell r="N49">
            <v>67.938931297709928</v>
          </cell>
          <cell r="O49">
            <v>84.732824427480921</v>
          </cell>
          <cell r="T49">
            <v>71.755725190839698</v>
          </cell>
          <cell r="U49">
            <v>67.938931297709928</v>
          </cell>
          <cell r="V49">
            <v>84.732824427480921</v>
          </cell>
        </row>
        <row r="50">
          <cell r="M50">
            <v>76.521739130434781</v>
          </cell>
          <cell r="N50">
            <v>68.695652173913047</v>
          </cell>
          <cell r="O50">
            <v>67.826086956521735</v>
          </cell>
          <cell r="T50">
            <v>76.521739130434781</v>
          </cell>
          <cell r="U50">
            <v>68.695652173913047</v>
          </cell>
          <cell r="V50">
            <v>67.826086956521735</v>
          </cell>
        </row>
        <row r="51">
          <cell r="M51">
            <v>74.534161490683232</v>
          </cell>
          <cell r="N51">
            <v>73.913043478260875</v>
          </cell>
          <cell r="O51">
            <v>68.944099378881987</v>
          </cell>
          <cell r="T51">
            <v>74.534161490683232</v>
          </cell>
          <cell r="U51">
            <v>73.913043478260875</v>
          </cell>
          <cell r="V51">
            <v>68.944099378881987</v>
          </cell>
        </row>
        <row r="52">
          <cell r="M52">
            <v>62.352941176470587</v>
          </cell>
          <cell r="N52">
            <v>57.647058823529413</v>
          </cell>
          <cell r="O52">
            <v>75.294117647058826</v>
          </cell>
          <cell r="T52">
            <v>62.352941176470587</v>
          </cell>
          <cell r="U52">
            <v>57.647058823529413</v>
          </cell>
          <cell r="V52">
            <v>75.294117647058826</v>
          </cell>
        </row>
        <row r="53">
          <cell r="F53">
            <v>61.940298507462686</v>
          </cell>
          <cell r="G53">
            <v>69.402985074626869</v>
          </cell>
          <cell r="H53">
            <v>91.791044776119406</v>
          </cell>
          <cell r="I53">
            <v>76.691729323308266</v>
          </cell>
          <cell r="T53">
            <v>61.940298507462686</v>
          </cell>
          <cell r="U53">
            <v>69.402985074626869</v>
          </cell>
          <cell r="V53">
            <v>91.791044776119406</v>
          </cell>
        </row>
        <row r="54">
          <cell r="M54">
            <v>62.962962962962962</v>
          </cell>
          <cell r="N54">
            <v>59.25925925925926</v>
          </cell>
          <cell r="O54">
            <v>90.370370370370367</v>
          </cell>
          <cell r="T54">
            <v>62.962962962962962</v>
          </cell>
          <cell r="U54">
            <v>59.25925925925926</v>
          </cell>
          <cell r="V54">
            <v>90.370370370370367</v>
          </cell>
        </row>
        <row r="55">
          <cell r="M55">
            <v>84.403669724770637</v>
          </cell>
          <cell r="N55">
            <v>66.972477064220186</v>
          </cell>
          <cell r="O55">
            <v>93.577981651376149</v>
          </cell>
          <cell r="T55">
            <v>84.403669724770637</v>
          </cell>
          <cell r="U55">
            <v>66.972477064220186</v>
          </cell>
          <cell r="V55">
            <v>93.577981651376149</v>
          </cell>
        </row>
        <row r="56">
          <cell r="M56">
            <v>61.016949152542374</v>
          </cell>
          <cell r="N56">
            <v>30.508474576271187</v>
          </cell>
          <cell r="O56">
            <v>36.440677966101696</v>
          </cell>
          <cell r="T56">
            <v>61.016949152542374</v>
          </cell>
          <cell r="U56">
            <v>30.508474576271187</v>
          </cell>
          <cell r="V56">
            <v>36.440677966101696</v>
          </cell>
        </row>
        <row r="57">
          <cell r="M57">
            <v>58.585858585858588</v>
          </cell>
          <cell r="N57">
            <v>52.020202020202021</v>
          </cell>
          <cell r="O57">
            <v>80.808080808080803</v>
          </cell>
          <cell r="T57">
            <v>58.585858585858588</v>
          </cell>
          <cell r="U57">
            <v>52.020202020202021</v>
          </cell>
          <cell r="V57">
            <v>80.808080808080803</v>
          </cell>
        </row>
        <row r="58">
          <cell r="M58">
            <v>65.284974093264253</v>
          </cell>
          <cell r="N58">
            <v>59.067357512953365</v>
          </cell>
          <cell r="O58">
            <v>78.756476683937819</v>
          </cell>
          <cell r="T58">
            <v>65.284974093264253</v>
          </cell>
          <cell r="U58">
            <v>59.067357512953365</v>
          </cell>
          <cell r="V58">
            <v>78.756476683937819</v>
          </cell>
        </row>
        <row r="59">
          <cell r="M59">
            <v>77.697841726618705</v>
          </cell>
          <cell r="N59">
            <v>63.309352517985609</v>
          </cell>
          <cell r="O59">
            <v>67.625899280575538</v>
          </cell>
          <cell r="T59">
            <v>77.697841726618705</v>
          </cell>
          <cell r="U59">
            <v>63.309352517985609</v>
          </cell>
          <cell r="V59">
            <v>67.625899280575538</v>
          </cell>
        </row>
        <row r="60">
          <cell r="M60">
            <v>80.620155038759691</v>
          </cell>
          <cell r="N60">
            <v>79.844961240310084</v>
          </cell>
          <cell r="O60">
            <v>98.449612403100772</v>
          </cell>
          <cell r="T60">
            <v>80.620155038759691</v>
          </cell>
          <cell r="U60">
            <v>79.844961240310084</v>
          </cell>
          <cell r="V60">
            <v>98.449612403100772</v>
          </cell>
        </row>
        <row r="61">
          <cell r="F61">
            <v>74.72527472527473</v>
          </cell>
          <cell r="G61">
            <v>67.032967032967036</v>
          </cell>
          <cell r="H61">
            <v>65.934065934065927</v>
          </cell>
          <cell r="I61">
            <v>87.037037037037038</v>
          </cell>
          <cell r="T61">
            <v>74.72527472527473</v>
          </cell>
          <cell r="U61">
            <v>67.032967032967036</v>
          </cell>
          <cell r="V61">
            <v>65.934065934065927</v>
          </cell>
        </row>
        <row r="62">
          <cell r="F62">
            <v>75.384615384615387</v>
          </cell>
          <cell r="G62">
            <v>74.615384615384613</v>
          </cell>
          <cell r="H62">
            <v>83.84615384615384</v>
          </cell>
          <cell r="I62">
            <v>76.19047619047619</v>
          </cell>
          <cell r="T62">
            <v>75.384615384615387</v>
          </cell>
          <cell r="U62">
            <v>74.615384615384613</v>
          </cell>
          <cell r="V62">
            <v>83.84615384615384</v>
          </cell>
        </row>
        <row r="63">
          <cell r="M63">
            <v>71.818181818181813</v>
          </cell>
          <cell r="N63">
            <v>85.454545454545453</v>
          </cell>
          <cell r="O63">
            <v>69.090909090909093</v>
          </cell>
          <cell r="T63">
            <v>71.818181818181813</v>
          </cell>
          <cell r="U63">
            <v>85.454545454545453</v>
          </cell>
          <cell r="V63">
            <v>69.090909090909093</v>
          </cell>
        </row>
        <row r="64">
          <cell r="M64">
            <v>74.778761061946909</v>
          </cell>
          <cell r="N64">
            <v>65.929203539823007</v>
          </cell>
          <cell r="O64">
            <v>96.017699115044252</v>
          </cell>
          <cell r="T64">
            <v>74.778761061946909</v>
          </cell>
          <cell r="U64">
            <v>65.929203539823007</v>
          </cell>
          <cell r="V64">
            <v>96.017699115044252</v>
          </cell>
        </row>
        <row r="65">
          <cell r="M65">
            <v>74.860335195530723</v>
          </cell>
          <cell r="N65">
            <v>73.184357541899445</v>
          </cell>
          <cell r="O65">
            <v>93.296089385474858</v>
          </cell>
          <cell r="T65">
            <v>74.860335195530723</v>
          </cell>
          <cell r="U65">
            <v>73.184357541899445</v>
          </cell>
          <cell r="V65">
            <v>93.296089385474858</v>
          </cell>
        </row>
        <row r="66">
          <cell r="M66">
            <v>83.486238532110093</v>
          </cell>
          <cell r="N66">
            <v>71.559633027522935</v>
          </cell>
          <cell r="O66">
            <v>82.568807339449535</v>
          </cell>
          <cell r="T66">
            <v>83.486238532110093</v>
          </cell>
          <cell r="U66">
            <v>71.559633027522935</v>
          </cell>
          <cell r="V66">
            <v>82.568807339449535</v>
          </cell>
        </row>
        <row r="67">
          <cell r="F67">
            <v>63.291139240506332</v>
          </cell>
          <cell r="G67">
            <v>74.683544303797461</v>
          </cell>
          <cell r="H67">
            <v>78.481012658227854</v>
          </cell>
          <cell r="I67">
            <v>68.75</v>
          </cell>
          <cell r="T67">
            <v>63.291139240506332</v>
          </cell>
          <cell r="U67">
            <v>74.683544303797461</v>
          </cell>
          <cell r="V67">
            <v>78.481012658227854</v>
          </cell>
        </row>
        <row r="68">
          <cell r="M68">
            <v>74.226804123711347</v>
          </cell>
          <cell r="N68">
            <v>67.010309278350519</v>
          </cell>
          <cell r="O68">
            <v>94.845360824742272</v>
          </cell>
          <cell r="T68">
            <v>74.226804123711347</v>
          </cell>
          <cell r="U68">
            <v>67.010309278350519</v>
          </cell>
          <cell r="V68">
            <v>94.845360824742272</v>
          </cell>
        </row>
        <row r="69">
          <cell r="M69">
            <v>85.245901639344268</v>
          </cell>
          <cell r="N69">
            <v>68.852459016393439</v>
          </cell>
          <cell r="O69">
            <v>66.393442622950815</v>
          </cell>
          <cell r="T69">
            <v>85.245901639344268</v>
          </cell>
          <cell r="U69">
            <v>68.852459016393439</v>
          </cell>
          <cell r="V69">
            <v>66.393442622950815</v>
          </cell>
        </row>
        <row r="70">
          <cell r="M70">
            <v>76.744186046511629</v>
          </cell>
          <cell r="N70">
            <v>73.255813953488371</v>
          </cell>
          <cell r="O70">
            <v>93.023255813953483</v>
          </cell>
          <cell r="T70">
            <v>76.744186046511629</v>
          </cell>
          <cell r="U70">
            <v>73.255813953488371</v>
          </cell>
          <cell r="V70">
            <v>93.023255813953483</v>
          </cell>
        </row>
        <row r="71">
          <cell r="M71">
            <v>83.185840707964601</v>
          </cell>
          <cell r="N71">
            <v>83.185840707964601</v>
          </cell>
          <cell r="O71">
            <v>86.725663716814154</v>
          </cell>
          <cell r="T71">
            <v>83.185840707964601</v>
          </cell>
          <cell r="U71">
            <v>83.185840707964601</v>
          </cell>
          <cell r="V71">
            <v>86.725663716814154</v>
          </cell>
        </row>
        <row r="72">
          <cell r="F72">
            <v>70.833333333333329</v>
          </cell>
          <cell r="G72">
            <v>66.666666666666671</v>
          </cell>
          <cell r="H72">
            <v>97.222222222222229</v>
          </cell>
          <cell r="I72">
            <v>71.698113207547166</v>
          </cell>
          <cell r="T72">
            <v>70.833333333333329</v>
          </cell>
          <cell r="U72">
            <v>66.666666666666671</v>
          </cell>
          <cell r="V72">
            <v>97.222222222222229</v>
          </cell>
        </row>
        <row r="73">
          <cell r="F73">
            <v>74.166666666666671</v>
          </cell>
          <cell r="G73">
            <v>65.833333333333329</v>
          </cell>
          <cell r="H73">
            <v>77.5</v>
          </cell>
          <cell r="I73">
            <v>79.487179487179489</v>
          </cell>
          <cell r="T73">
            <v>74.166666666666671</v>
          </cell>
          <cell r="U73">
            <v>65.833333333333329</v>
          </cell>
          <cell r="V73">
            <v>77.5</v>
          </cell>
        </row>
        <row r="74">
          <cell r="F74">
            <v>60.759493670886073</v>
          </cell>
          <cell r="G74">
            <v>64.556962025316452</v>
          </cell>
          <cell r="H74">
            <v>89.87341772151899</v>
          </cell>
          <cell r="I74">
            <v>48.780487804878049</v>
          </cell>
          <cell r="T74">
            <v>60.759493670886073</v>
          </cell>
          <cell r="U74">
            <v>64.556962025316452</v>
          </cell>
          <cell r="V74">
            <v>89.87341772151899</v>
          </cell>
        </row>
        <row r="75">
          <cell r="M75">
            <v>79</v>
          </cell>
          <cell r="N75">
            <v>67</v>
          </cell>
          <cell r="O75">
            <v>91.5</v>
          </cell>
          <cell r="T75">
            <v>79</v>
          </cell>
          <cell r="U75">
            <v>67</v>
          </cell>
          <cell r="V75">
            <v>91.5</v>
          </cell>
        </row>
        <row r="76">
          <cell r="F76">
            <v>72.289156626506028</v>
          </cell>
          <cell r="G76">
            <v>81.92771084337349</v>
          </cell>
          <cell r="H76">
            <v>83.132530120481931</v>
          </cell>
          <cell r="I76">
            <v>86.746987951807228</v>
          </cell>
          <cell r="T76">
            <v>72.289156626506028</v>
          </cell>
          <cell r="U76">
            <v>81.92771084337349</v>
          </cell>
          <cell r="V76">
            <v>83.132530120481931</v>
          </cell>
        </row>
        <row r="77">
          <cell r="F77">
            <v>74.418604651162795</v>
          </cell>
          <cell r="G77">
            <v>65.116279069767444</v>
          </cell>
          <cell r="H77">
            <v>93.023255813953483</v>
          </cell>
          <cell r="I77">
            <v>65.476190476190482</v>
          </cell>
          <cell r="T77">
            <v>74.418604651162795</v>
          </cell>
          <cell r="U77">
            <v>65.116279069767444</v>
          </cell>
          <cell r="V77">
            <v>93.023255813953483</v>
          </cell>
        </row>
        <row r="78">
          <cell r="F78">
            <v>77.777777777777771</v>
          </cell>
          <cell r="G78">
            <v>73.148148148148152</v>
          </cell>
          <cell r="H78">
            <v>89.81481481481481</v>
          </cell>
          <cell r="I78">
            <v>82.089552238805965</v>
          </cell>
          <cell r="T78">
            <v>77.777777777777771</v>
          </cell>
          <cell r="U78">
            <v>73.148148148148152</v>
          </cell>
          <cell r="V78">
            <v>89.81481481481481</v>
          </cell>
        </row>
        <row r="79">
          <cell r="F79">
            <v>76.785714285714292</v>
          </cell>
          <cell r="G79">
            <v>60.714285714285715</v>
          </cell>
          <cell r="H79">
            <v>92.857142857142861</v>
          </cell>
          <cell r="I79">
            <v>82.608695652173907</v>
          </cell>
          <cell r="T79">
            <v>76.785714285714292</v>
          </cell>
          <cell r="U79">
            <v>60.714285714285715</v>
          </cell>
          <cell r="V79">
            <v>92.857142857142861</v>
          </cell>
        </row>
        <row r="80">
          <cell r="M80">
            <v>57.28155339805825</v>
          </cell>
          <cell r="N80">
            <v>64.077669902912618</v>
          </cell>
          <cell r="O80">
            <v>95.145631067961162</v>
          </cell>
          <cell r="T80">
            <v>57.28155339805825</v>
          </cell>
          <cell r="U80">
            <v>64.077669902912618</v>
          </cell>
          <cell r="V80">
            <v>95.145631067961162</v>
          </cell>
        </row>
        <row r="81">
          <cell r="M81">
            <v>75.581395348837205</v>
          </cell>
          <cell r="N81">
            <v>69.767441860465112</v>
          </cell>
          <cell r="O81">
            <v>95.348837209302332</v>
          </cell>
          <cell r="T81">
            <v>75.581395348837205</v>
          </cell>
          <cell r="U81">
            <v>69.767441860465112</v>
          </cell>
          <cell r="V81">
            <v>95.348837209302332</v>
          </cell>
        </row>
        <row r="82">
          <cell r="M82">
            <v>73.262032085561501</v>
          </cell>
          <cell r="N82">
            <v>63.636363636363633</v>
          </cell>
          <cell r="O82">
            <v>93.582887700534755</v>
          </cell>
          <cell r="T82">
            <v>73.262032085561501</v>
          </cell>
          <cell r="U82">
            <v>63.636363636363633</v>
          </cell>
          <cell r="V82">
            <v>93.582887700534755</v>
          </cell>
        </row>
        <row r="83">
          <cell r="M83">
            <v>61.926605504587158</v>
          </cell>
          <cell r="N83">
            <v>60.550458715596328</v>
          </cell>
          <cell r="O83">
            <v>77.064220183486242</v>
          </cell>
          <cell r="T83">
            <v>61.926605504587158</v>
          </cell>
          <cell r="U83">
            <v>60.550458715596328</v>
          </cell>
          <cell r="V83">
            <v>77.064220183486242</v>
          </cell>
        </row>
        <row r="84">
          <cell r="M84">
            <v>67.708333333333329</v>
          </cell>
          <cell r="N84">
            <v>65.104166666666671</v>
          </cell>
          <cell r="O84">
            <v>92.708333333333329</v>
          </cell>
          <cell r="T84">
            <v>67.708333333333329</v>
          </cell>
          <cell r="U84">
            <v>65.104166666666671</v>
          </cell>
          <cell r="V84">
            <v>92.708333333333329</v>
          </cell>
        </row>
        <row r="85">
          <cell r="M85">
            <v>51.111111111111114</v>
          </cell>
          <cell r="N85">
            <v>58.333333333333336</v>
          </cell>
          <cell r="O85">
            <v>78.888888888888886</v>
          </cell>
          <cell r="T85">
            <v>51.111111111111114</v>
          </cell>
          <cell r="U85">
            <v>58.333333333333336</v>
          </cell>
          <cell r="V85">
            <v>78.888888888888886</v>
          </cell>
        </row>
        <row r="86">
          <cell r="F86">
            <v>83.22147651006712</v>
          </cell>
          <cell r="G86">
            <v>69.127516778523486</v>
          </cell>
          <cell r="H86">
            <v>81.208053691275168</v>
          </cell>
          <cell r="I86">
            <v>78.378378378378372</v>
          </cell>
          <cell r="T86">
            <v>83.22147651006712</v>
          </cell>
          <cell r="U86">
            <v>69.127516778523486</v>
          </cell>
          <cell r="V86">
            <v>81.208053691275168</v>
          </cell>
        </row>
        <row r="87">
          <cell r="M87">
            <v>62.962962962962962</v>
          </cell>
          <cell r="N87">
            <v>48.76543209876543</v>
          </cell>
          <cell r="O87">
            <v>72.222222222222229</v>
          </cell>
          <cell r="T87">
            <v>62.962962962962962</v>
          </cell>
          <cell r="U87">
            <v>48.76543209876543</v>
          </cell>
          <cell r="V87">
            <v>72.222222222222229</v>
          </cell>
        </row>
        <row r="88">
          <cell r="F88">
            <v>74.895397489539747</v>
          </cell>
          <cell r="G88">
            <v>65.690376569037653</v>
          </cell>
          <cell r="H88">
            <v>69.037656903765694</v>
          </cell>
          <cell r="I88">
            <v>70.796460176991147</v>
          </cell>
          <cell r="T88">
            <v>74.895397489539747</v>
          </cell>
          <cell r="U88">
            <v>65.690376569037653</v>
          </cell>
          <cell r="V88">
            <v>69.037656903765694</v>
          </cell>
        </row>
        <row r="89">
          <cell r="M89">
            <v>63.157894736842103</v>
          </cell>
          <cell r="N89">
            <v>60.526315789473685</v>
          </cell>
          <cell r="O89">
            <v>94.736842105263165</v>
          </cell>
          <cell r="T89">
            <v>63.157894736842103</v>
          </cell>
          <cell r="U89">
            <v>60.526315789473685</v>
          </cell>
          <cell r="V89">
            <v>94.736842105263165</v>
          </cell>
        </row>
        <row r="90">
          <cell r="F90">
            <v>85.365853658536579</v>
          </cell>
          <cell r="G90">
            <v>75.609756097560975</v>
          </cell>
          <cell r="H90">
            <v>92.682926829268297</v>
          </cell>
          <cell r="I90">
            <v>91.411042944785279</v>
          </cell>
          <cell r="T90">
            <v>85.365853658536579</v>
          </cell>
          <cell r="U90">
            <v>75.609756097560975</v>
          </cell>
          <cell r="V90">
            <v>92.682926829268297</v>
          </cell>
        </row>
        <row r="91">
          <cell r="M91">
            <v>75.862068965517238</v>
          </cell>
          <cell r="N91">
            <v>58.620689655172413</v>
          </cell>
          <cell r="O91">
            <v>89.65517241379311</v>
          </cell>
          <cell r="T91">
            <v>75.862068965517238</v>
          </cell>
          <cell r="U91">
            <v>58.620689655172413</v>
          </cell>
          <cell r="V91">
            <v>89.65517241379311</v>
          </cell>
        </row>
        <row r="92">
          <cell r="M92">
            <v>64.772727272727266</v>
          </cell>
          <cell r="N92">
            <v>64.772727272727266</v>
          </cell>
          <cell r="O92">
            <v>93.181818181818187</v>
          </cell>
          <cell r="T92">
            <v>64.772727272727266</v>
          </cell>
          <cell r="U92">
            <v>64.772727272727266</v>
          </cell>
          <cell r="V92">
            <v>93.181818181818187</v>
          </cell>
        </row>
        <row r="93">
          <cell r="F93">
            <v>81.679389312977094</v>
          </cell>
          <cell r="G93">
            <v>88.549618320610691</v>
          </cell>
          <cell r="H93">
            <v>84.732824427480921</v>
          </cell>
          <cell r="I93">
            <v>83.333333333333329</v>
          </cell>
          <cell r="T93">
            <v>81.679389312977094</v>
          </cell>
          <cell r="U93">
            <v>88.549618320610691</v>
          </cell>
          <cell r="V93">
            <v>84.732824427480921</v>
          </cell>
        </row>
        <row r="94">
          <cell r="M94">
            <v>62.921348314606739</v>
          </cell>
          <cell r="N94">
            <v>70.786516853932582</v>
          </cell>
          <cell r="O94">
            <v>87.640449438202253</v>
          </cell>
          <cell r="T94">
            <v>62.921348314606739</v>
          </cell>
          <cell r="U94">
            <v>70.786516853932582</v>
          </cell>
          <cell r="V94">
            <v>87.640449438202253</v>
          </cell>
        </row>
        <row r="95">
          <cell r="M95">
            <v>66.274509803921575</v>
          </cell>
          <cell r="N95">
            <v>62.745098039215684</v>
          </cell>
          <cell r="O95">
            <v>88.627450980392155</v>
          </cell>
          <cell r="T95">
            <v>66.274509803921575</v>
          </cell>
          <cell r="U95">
            <v>62.745098039215684</v>
          </cell>
          <cell r="V95">
            <v>88.627450980392155</v>
          </cell>
        </row>
        <row r="96">
          <cell r="F96">
            <v>68.493150684931507</v>
          </cell>
          <cell r="G96">
            <v>65.753424657534254</v>
          </cell>
          <cell r="H96">
            <v>87.671232876712324</v>
          </cell>
          <cell r="I96">
            <v>82</v>
          </cell>
          <cell r="T96">
            <v>68.493150684931507</v>
          </cell>
          <cell r="U96">
            <v>65.753424657534254</v>
          </cell>
          <cell r="V96">
            <v>87.671232876712324</v>
          </cell>
        </row>
        <row r="97">
          <cell r="F97">
            <v>71.428571428571431</v>
          </cell>
          <cell r="G97">
            <v>69.312169312169317</v>
          </cell>
          <cell r="H97">
            <v>84.656084656084658</v>
          </cell>
          <cell r="I97">
            <v>56.122448979591837</v>
          </cell>
          <cell r="T97">
            <v>71.428571428571431</v>
          </cell>
          <cell r="U97">
            <v>69.312169312169317</v>
          </cell>
          <cell r="V97">
            <v>84.656084656084658</v>
          </cell>
        </row>
        <row r="98">
          <cell r="M98">
            <v>76.92307692307692</v>
          </cell>
          <cell r="N98">
            <v>68.131868131868131</v>
          </cell>
          <cell r="O98">
            <v>82.967032967032964</v>
          </cell>
          <cell r="T98">
            <v>76.92307692307692</v>
          </cell>
          <cell r="U98">
            <v>68.131868131868131</v>
          </cell>
          <cell r="V98">
            <v>82.967032967032964</v>
          </cell>
        </row>
        <row r="99">
          <cell r="M99">
            <v>81.651376146788991</v>
          </cell>
          <cell r="N99">
            <v>60.550458715596328</v>
          </cell>
          <cell r="O99">
            <v>93.577981651376149</v>
          </cell>
          <cell r="T99">
            <v>81.651376146788991</v>
          </cell>
          <cell r="U99">
            <v>60.550458715596328</v>
          </cell>
          <cell r="V99">
            <v>93.577981651376149</v>
          </cell>
        </row>
        <row r="100">
          <cell r="M100">
            <v>61.654135338345867</v>
          </cell>
          <cell r="N100">
            <v>54.887218045112782</v>
          </cell>
          <cell r="O100">
            <v>92.481203007518801</v>
          </cell>
          <cell r="T100">
            <v>61.654135338345867</v>
          </cell>
          <cell r="U100">
            <v>54.887218045112782</v>
          </cell>
          <cell r="V100">
            <v>92.481203007518801</v>
          </cell>
        </row>
        <row r="101">
          <cell r="M101">
            <v>91.14391143911439</v>
          </cell>
          <cell r="N101">
            <v>90.405904059040594</v>
          </cell>
          <cell r="O101">
            <v>89.667896678966784</v>
          </cell>
          <cell r="T101">
            <v>91.14391143911439</v>
          </cell>
          <cell r="U101">
            <v>90.405904059040594</v>
          </cell>
          <cell r="V101">
            <v>89.667896678966784</v>
          </cell>
        </row>
        <row r="102">
          <cell r="M102">
            <v>53.157894736842103</v>
          </cell>
          <cell r="N102">
            <v>57.368421052631582</v>
          </cell>
          <cell r="O102">
            <v>87.89473684210526</v>
          </cell>
          <cell r="T102">
            <v>53.157894736842103</v>
          </cell>
          <cell r="U102">
            <v>57.368421052631582</v>
          </cell>
          <cell r="V102">
            <v>87.89473684210526</v>
          </cell>
        </row>
        <row r="103">
          <cell r="M103">
            <v>58.152173913043477</v>
          </cell>
          <cell r="N103">
            <v>62.5</v>
          </cell>
          <cell r="O103">
            <v>97.282608695652172</v>
          </cell>
          <cell r="T103">
            <v>58.152173913043477</v>
          </cell>
          <cell r="U103">
            <v>62.5</v>
          </cell>
          <cell r="V103">
            <v>97.282608695652172</v>
          </cell>
        </row>
        <row r="104">
          <cell r="M104">
            <v>68.518518518518519</v>
          </cell>
          <cell r="N104">
            <v>69.135802469135797</v>
          </cell>
          <cell r="O104">
            <v>75.308641975308646</v>
          </cell>
          <cell r="T104">
            <v>68.518518518518519</v>
          </cell>
          <cell r="U104">
            <v>69.135802469135797</v>
          </cell>
          <cell r="V104">
            <v>75.308641975308646</v>
          </cell>
        </row>
        <row r="105">
          <cell r="M105">
            <v>80.120481927710841</v>
          </cell>
          <cell r="N105">
            <v>69.277108433734938</v>
          </cell>
          <cell r="O105">
            <v>83.734939759036138</v>
          </cell>
          <cell r="T105">
            <v>80.120481927710841</v>
          </cell>
          <cell r="U105">
            <v>69.277108433734938</v>
          </cell>
          <cell r="V105">
            <v>83.734939759036138</v>
          </cell>
        </row>
        <row r="106">
          <cell r="M106">
            <v>82.978723404255319</v>
          </cell>
          <cell r="N106">
            <v>77.659574468085111</v>
          </cell>
          <cell r="O106">
            <v>97.872340425531917</v>
          </cell>
          <cell r="T106">
            <v>82.978723404255319</v>
          </cell>
          <cell r="U106">
            <v>77.659574468085111</v>
          </cell>
          <cell r="V106">
            <v>97.872340425531917</v>
          </cell>
        </row>
        <row r="107">
          <cell r="M107">
            <v>91.509433962264154</v>
          </cell>
          <cell r="N107">
            <v>94.339622641509436</v>
          </cell>
          <cell r="O107">
            <v>87.264150943396231</v>
          </cell>
          <cell r="T107">
            <v>91.509433962264154</v>
          </cell>
          <cell r="U107">
            <v>94.339622641509436</v>
          </cell>
          <cell r="V107">
            <v>87.264150943396231</v>
          </cell>
        </row>
        <row r="108">
          <cell r="M108">
            <v>85.256410256410263</v>
          </cell>
          <cell r="N108">
            <v>82.692307692307693</v>
          </cell>
          <cell r="O108">
            <v>94.871794871794876</v>
          </cell>
          <cell r="T108">
            <v>85.256410256410263</v>
          </cell>
          <cell r="U108">
            <v>82.692307692307693</v>
          </cell>
          <cell r="V108">
            <v>94.871794871794876</v>
          </cell>
        </row>
        <row r="109">
          <cell r="F109">
            <v>78.350515463917532</v>
          </cell>
          <cell r="G109">
            <v>84.536082474226802</v>
          </cell>
          <cell r="H109">
            <v>79.381443298969074</v>
          </cell>
          <cell r="I109">
            <v>81.25</v>
          </cell>
          <cell r="T109">
            <v>78.350515463917532</v>
          </cell>
          <cell r="U109">
            <v>84.536082474226802</v>
          </cell>
          <cell r="V109">
            <v>79.381443298969074</v>
          </cell>
        </row>
        <row r="110">
          <cell r="M110">
            <v>48.091603053435115</v>
          </cell>
          <cell r="N110">
            <v>48.854961832061072</v>
          </cell>
          <cell r="O110">
            <v>73.282442748091597</v>
          </cell>
          <cell r="T110">
            <v>48.091603053435115</v>
          </cell>
          <cell r="U110">
            <v>48.854961832061072</v>
          </cell>
          <cell r="V110">
            <v>73.282442748091597</v>
          </cell>
        </row>
        <row r="111">
          <cell r="M111">
            <v>45.454545454545453</v>
          </cell>
          <cell r="N111">
            <v>45.454545454545453</v>
          </cell>
          <cell r="O111">
            <v>70</v>
          </cell>
          <cell r="T111">
            <v>45.454545454545453</v>
          </cell>
          <cell r="U111">
            <v>45.454545454545453</v>
          </cell>
          <cell r="V111">
            <v>70</v>
          </cell>
        </row>
        <row r="112">
          <cell r="F112">
            <v>72.868217054263567</v>
          </cell>
          <cell r="G112">
            <v>68.217054263565885</v>
          </cell>
          <cell r="H112">
            <v>92.248062015503876</v>
          </cell>
          <cell r="I112">
            <v>85.826771653543304</v>
          </cell>
          <cell r="T112">
            <v>72.868217054263567</v>
          </cell>
          <cell r="U112">
            <v>68.217054263565885</v>
          </cell>
          <cell r="V112">
            <v>92.248062015503876</v>
          </cell>
        </row>
        <row r="113">
          <cell r="M113">
            <v>78.828828828828833</v>
          </cell>
          <cell r="N113">
            <v>64.86486486486487</v>
          </cell>
          <cell r="O113">
            <v>86.936936936936931</v>
          </cell>
          <cell r="T113">
            <v>78.828828828828833</v>
          </cell>
          <cell r="U113">
            <v>64.86486486486487</v>
          </cell>
          <cell r="V113">
            <v>86.936936936936931</v>
          </cell>
        </row>
        <row r="114">
          <cell r="M114">
            <v>55.555555555555557</v>
          </cell>
          <cell r="N114">
            <v>37.777777777777779</v>
          </cell>
          <cell r="O114">
            <v>95.555555555555557</v>
          </cell>
          <cell r="T114">
            <v>55.555555555555557</v>
          </cell>
          <cell r="U114">
            <v>37.777777777777779</v>
          </cell>
          <cell r="V114">
            <v>95.555555555555557</v>
          </cell>
        </row>
        <row r="115">
          <cell r="M115">
            <v>73.684210526315795</v>
          </cell>
          <cell r="N115">
            <v>68.421052631578945</v>
          </cell>
          <cell r="O115">
            <v>89.473684210526315</v>
          </cell>
          <cell r="T115">
            <v>73.684210526315795</v>
          </cell>
          <cell r="U115">
            <v>68.421052631578945</v>
          </cell>
          <cell r="V115">
            <v>89.473684210526315</v>
          </cell>
        </row>
        <row r="116">
          <cell r="M116">
            <v>49.090909090909093</v>
          </cell>
          <cell r="N116">
            <v>42.727272727272727</v>
          </cell>
          <cell r="O116">
            <v>65.454545454545453</v>
          </cell>
          <cell r="T116">
            <v>49.090909090909093</v>
          </cell>
          <cell r="U116">
            <v>42.727272727272727</v>
          </cell>
          <cell r="V116">
            <v>65.454545454545453</v>
          </cell>
        </row>
        <row r="117">
          <cell r="M117">
            <v>60.544217687074827</v>
          </cell>
          <cell r="N117">
            <v>58.503401360544217</v>
          </cell>
          <cell r="O117">
            <v>91.156462585034021</v>
          </cell>
          <cell r="T117">
            <v>60.544217687074827</v>
          </cell>
          <cell r="U117">
            <v>58.503401360544217</v>
          </cell>
          <cell r="V117">
            <v>91.156462585034021</v>
          </cell>
        </row>
        <row r="118">
          <cell r="F118">
            <v>73.154362416107389</v>
          </cell>
          <cell r="G118">
            <v>67.785234899328856</v>
          </cell>
          <cell r="H118">
            <v>85.90604026845638</v>
          </cell>
          <cell r="I118">
            <v>70.833333333333329</v>
          </cell>
          <cell r="T118">
            <v>73.154362416107389</v>
          </cell>
          <cell r="U118">
            <v>67.785234899328856</v>
          </cell>
          <cell r="V118">
            <v>85.90604026845638</v>
          </cell>
        </row>
        <row r="119">
          <cell r="M119">
            <v>74.81481481481481</v>
          </cell>
          <cell r="N119">
            <v>68.888888888888886</v>
          </cell>
          <cell r="O119">
            <v>83.703703703703709</v>
          </cell>
          <cell r="T119">
            <v>74.81481481481481</v>
          </cell>
          <cell r="U119">
            <v>68.888888888888886</v>
          </cell>
          <cell r="V119">
            <v>83.703703703703709</v>
          </cell>
        </row>
        <row r="120">
          <cell r="M120">
            <v>77.205882352941174</v>
          </cell>
          <cell r="N120">
            <v>72.794117647058826</v>
          </cell>
          <cell r="O120">
            <v>94.117647058823536</v>
          </cell>
          <cell r="T120">
            <v>77.205882352941174</v>
          </cell>
          <cell r="U120">
            <v>72.794117647058826</v>
          </cell>
          <cell r="V120">
            <v>94.117647058823536</v>
          </cell>
        </row>
        <row r="121">
          <cell r="M121">
            <v>69.178082191780817</v>
          </cell>
          <cell r="N121">
            <v>68.493150684931507</v>
          </cell>
          <cell r="O121">
            <v>76.712328767123282</v>
          </cell>
          <cell r="T121">
            <v>69.178082191780817</v>
          </cell>
          <cell r="U121">
            <v>68.493150684931507</v>
          </cell>
          <cell r="V121">
            <v>76.712328767123282</v>
          </cell>
        </row>
        <row r="122">
          <cell r="M122">
            <v>77.510040160642575</v>
          </cell>
          <cell r="N122">
            <v>73.092369477911646</v>
          </cell>
          <cell r="O122">
            <v>84.337349397590359</v>
          </cell>
          <cell r="T122">
            <v>77.510040160642575</v>
          </cell>
          <cell r="U122">
            <v>73.092369477911646</v>
          </cell>
          <cell r="V122">
            <v>84.337349397590359</v>
          </cell>
        </row>
        <row r="123">
          <cell r="M123">
            <v>53.488372093023258</v>
          </cell>
          <cell r="N123">
            <v>60.465116279069768</v>
          </cell>
          <cell r="O123">
            <v>93.023255813953483</v>
          </cell>
          <cell r="T123">
            <v>53.488372093023258</v>
          </cell>
          <cell r="U123">
            <v>60.465116279069768</v>
          </cell>
          <cell r="V123">
            <v>93.023255813953483</v>
          </cell>
        </row>
        <row r="124">
          <cell r="M124">
            <v>67.32673267326733</v>
          </cell>
          <cell r="N124">
            <v>68.316831683168317</v>
          </cell>
          <cell r="O124">
            <v>94.059405940594061</v>
          </cell>
          <cell r="T124">
            <v>67.32673267326733</v>
          </cell>
          <cell r="U124">
            <v>68.316831683168317</v>
          </cell>
          <cell r="V124">
            <v>94.059405940594061</v>
          </cell>
        </row>
        <row r="125">
          <cell r="M125">
            <v>74.257425742574256</v>
          </cell>
          <cell r="N125">
            <v>57.425742574257427</v>
          </cell>
          <cell r="O125">
            <v>82.178217821782184</v>
          </cell>
          <cell r="T125">
            <v>74.257425742574256</v>
          </cell>
          <cell r="U125">
            <v>57.425742574257427</v>
          </cell>
          <cell r="V125">
            <v>82.178217821782184</v>
          </cell>
        </row>
        <row r="126">
          <cell r="M126">
            <v>82.993197278911566</v>
          </cell>
          <cell r="N126">
            <v>78.911564625850346</v>
          </cell>
          <cell r="O126">
            <v>100</v>
          </cell>
          <cell r="T126">
            <v>82.993197278911566</v>
          </cell>
          <cell r="U126">
            <v>78.911564625850346</v>
          </cell>
          <cell r="V126">
            <v>100</v>
          </cell>
        </row>
        <row r="127">
          <cell r="M127">
            <v>66.995073891625623</v>
          </cell>
          <cell r="N127">
            <v>64.532019704433495</v>
          </cell>
          <cell r="O127">
            <v>94.088669950738918</v>
          </cell>
          <cell r="T127">
            <v>66.995073891625623</v>
          </cell>
          <cell r="U127">
            <v>64.532019704433495</v>
          </cell>
          <cell r="V127">
            <v>94.088669950738918</v>
          </cell>
        </row>
        <row r="128">
          <cell r="M128">
            <v>66.878980891719749</v>
          </cell>
          <cell r="N128">
            <v>63.694267515923563</v>
          </cell>
          <cell r="O128">
            <v>97.452229299363054</v>
          </cell>
          <cell r="T128">
            <v>66.878980891719749</v>
          </cell>
          <cell r="U128">
            <v>63.694267515923563</v>
          </cell>
          <cell r="V128">
            <v>97.452229299363054</v>
          </cell>
        </row>
        <row r="129">
          <cell r="M129">
            <v>76.655052264808361</v>
          </cell>
          <cell r="N129">
            <v>75.261324041811847</v>
          </cell>
          <cell r="O129">
            <v>89.895470383275267</v>
          </cell>
          <cell r="T129">
            <v>76.655052264808361</v>
          </cell>
          <cell r="U129">
            <v>75.261324041811847</v>
          </cell>
          <cell r="V129">
            <v>89.895470383275267</v>
          </cell>
        </row>
        <row r="130">
          <cell r="M130">
            <v>78.82352941176471</v>
          </cell>
          <cell r="N130">
            <v>74.901960784313729</v>
          </cell>
          <cell r="O130">
            <v>98.431372549019613</v>
          </cell>
          <cell r="T130">
            <v>78.82352941176471</v>
          </cell>
          <cell r="U130">
            <v>74.901960784313729</v>
          </cell>
          <cell r="V130">
            <v>98.431372549019613</v>
          </cell>
        </row>
        <row r="131">
          <cell r="M131">
            <v>85.365853658536579</v>
          </cell>
          <cell r="N131">
            <v>69.105691056910572</v>
          </cell>
          <cell r="O131">
            <v>84.552845528455279</v>
          </cell>
          <cell r="T131">
            <v>85.365853658536579</v>
          </cell>
          <cell r="U131">
            <v>69.105691056910572</v>
          </cell>
          <cell r="V131">
            <v>84.552845528455279</v>
          </cell>
        </row>
        <row r="132">
          <cell r="M132">
            <v>59.174311926605505</v>
          </cell>
          <cell r="N132">
            <v>49.541284403669728</v>
          </cell>
          <cell r="O132">
            <v>81.192660550458712</v>
          </cell>
          <cell r="T132">
            <v>59.174311926605505</v>
          </cell>
          <cell r="U132">
            <v>49.541284403669728</v>
          </cell>
          <cell r="V132">
            <v>81.192660550458712</v>
          </cell>
        </row>
        <row r="133">
          <cell r="F133">
            <v>73.80952380952381</v>
          </cell>
          <cell r="G133">
            <v>61.904761904761905</v>
          </cell>
          <cell r="H133">
            <v>91.666666666666671</v>
          </cell>
          <cell r="I133">
            <v>78.082191780821915</v>
          </cell>
          <cell r="T133">
            <v>73.80952380952381</v>
          </cell>
          <cell r="U133">
            <v>61.904761904761905</v>
          </cell>
          <cell r="V133">
            <v>91.666666666666671</v>
          </cell>
        </row>
        <row r="134">
          <cell r="M134">
            <v>85.714285714285708</v>
          </cell>
          <cell r="N134">
            <v>86.428571428571431</v>
          </cell>
          <cell r="O134">
            <v>99.285714285714292</v>
          </cell>
          <cell r="T134">
            <v>85.714285714285708</v>
          </cell>
          <cell r="U134">
            <v>86.428571428571431</v>
          </cell>
          <cell r="V134">
            <v>99.285714285714292</v>
          </cell>
        </row>
        <row r="135">
          <cell r="M135">
            <v>60.11904761904762</v>
          </cell>
          <cell r="N135">
            <v>56.547619047619051</v>
          </cell>
          <cell r="O135">
            <v>87.5</v>
          </cell>
          <cell r="T135">
            <v>60.11904761904762</v>
          </cell>
          <cell r="U135">
            <v>56.547619047619051</v>
          </cell>
          <cell r="V135">
            <v>87.5</v>
          </cell>
        </row>
        <row r="136">
          <cell r="M136">
            <v>64.80446927374301</v>
          </cell>
          <cell r="N136">
            <v>41.899441340782126</v>
          </cell>
          <cell r="O136">
            <v>95.530726256983243</v>
          </cell>
          <cell r="T136">
            <v>64.80446927374301</v>
          </cell>
          <cell r="U136">
            <v>41.899441340782126</v>
          </cell>
          <cell r="V136">
            <v>95.530726256983243</v>
          </cell>
        </row>
        <row r="137">
          <cell r="M137">
            <v>87.719298245614041</v>
          </cell>
          <cell r="N137">
            <v>78.94736842105263</v>
          </cell>
          <cell r="O137">
            <v>96.05263157894737</v>
          </cell>
          <cell r="T137">
            <v>87.719298245614041</v>
          </cell>
          <cell r="U137">
            <v>78.94736842105263</v>
          </cell>
          <cell r="V137">
            <v>96.05263157894737</v>
          </cell>
        </row>
        <row r="138">
          <cell r="F138">
            <v>82.394366197183103</v>
          </cell>
          <cell r="G138">
            <v>71.83098591549296</v>
          </cell>
          <cell r="H138">
            <v>95.070422535211264</v>
          </cell>
          <cell r="I138">
            <v>77.536231884057969</v>
          </cell>
          <cell r="T138">
            <v>82.394366197183103</v>
          </cell>
          <cell r="U138">
            <v>71.83098591549296</v>
          </cell>
          <cell r="V138">
            <v>95.070422535211264</v>
          </cell>
        </row>
        <row r="139">
          <cell r="M139">
            <v>72.815533980582529</v>
          </cell>
          <cell r="N139">
            <v>69.417475728155338</v>
          </cell>
          <cell r="O139">
            <v>95.145631067961162</v>
          </cell>
          <cell r="T139">
            <v>72.815533980582529</v>
          </cell>
          <cell r="U139">
            <v>69.417475728155338</v>
          </cell>
          <cell r="V139">
            <v>95.145631067961162</v>
          </cell>
        </row>
        <row r="140">
          <cell r="M140">
            <v>70.072992700729927</v>
          </cell>
          <cell r="N140">
            <v>62.773722627737229</v>
          </cell>
          <cell r="O140">
            <v>71.532846715328461</v>
          </cell>
          <cell r="T140">
            <v>70.072992700729927</v>
          </cell>
          <cell r="U140">
            <v>62.773722627737229</v>
          </cell>
          <cell r="V140">
            <v>71.532846715328461</v>
          </cell>
        </row>
        <row r="141">
          <cell r="M141">
            <v>91.536050156739819</v>
          </cell>
          <cell r="N141">
            <v>89.341692789968647</v>
          </cell>
          <cell r="O141">
            <v>98.432601880877741</v>
          </cell>
          <cell r="T141">
            <v>91.536050156739819</v>
          </cell>
          <cell r="U141">
            <v>89.341692789968647</v>
          </cell>
          <cell r="V141">
            <v>98.432601880877741</v>
          </cell>
        </row>
        <row r="142">
          <cell r="M142">
            <v>71.428571428571431</v>
          </cell>
          <cell r="N142">
            <v>69.142857142857139</v>
          </cell>
          <cell r="O142">
            <v>95.428571428571431</v>
          </cell>
          <cell r="T142">
            <v>71.428571428571431</v>
          </cell>
          <cell r="U142">
            <v>69.142857142857139</v>
          </cell>
          <cell r="V142">
            <v>95.428571428571431</v>
          </cell>
        </row>
        <row r="143">
          <cell r="M143">
            <v>59.239130434782609</v>
          </cell>
          <cell r="N143">
            <v>61.956521739130437</v>
          </cell>
          <cell r="O143">
            <v>63.586956521739133</v>
          </cell>
          <cell r="T143">
            <v>59.239130434782609</v>
          </cell>
          <cell r="U143">
            <v>61.956521739130437</v>
          </cell>
          <cell r="V143">
            <v>63.586956521739133</v>
          </cell>
        </row>
        <row r="144">
          <cell r="M144">
            <v>58.219178082191782</v>
          </cell>
          <cell r="N144">
            <v>54.794520547945204</v>
          </cell>
          <cell r="O144">
            <v>81.506849315068493</v>
          </cell>
          <cell r="T144">
            <v>58.219178082191782</v>
          </cell>
          <cell r="U144">
            <v>54.794520547945204</v>
          </cell>
          <cell r="V144">
            <v>81.506849315068493</v>
          </cell>
        </row>
        <row r="145">
          <cell r="M145">
            <v>68.531468531468533</v>
          </cell>
          <cell r="N145">
            <v>55.244755244755247</v>
          </cell>
          <cell r="O145">
            <v>86.013986013986013</v>
          </cell>
          <cell r="T145">
            <v>68.531468531468533</v>
          </cell>
          <cell r="U145">
            <v>55.244755244755247</v>
          </cell>
          <cell r="V145">
            <v>86.013986013986013</v>
          </cell>
        </row>
        <row r="146">
          <cell r="F146">
            <v>75.373134328358205</v>
          </cell>
          <cell r="G146">
            <v>68.656716417910445</v>
          </cell>
          <cell r="H146">
            <v>91.791044776119406</v>
          </cell>
          <cell r="I146">
            <v>70</v>
          </cell>
          <cell r="T146">
            <v>75.373134328358205</v>
          </cell>
          <cell r="U146">
            <v>68.656716417910445</v>
          </cell>
          <cell r="V146">
            <v>91.791044776119406</v>
          </cell>
        </row>
        <row r="147">
          <cell r="M147">
            <v>63.190184049079754</v>
          </cell>
          <cell r="N147">
            <v>52.147239263803684</v>
          </cell>
          <cell r="O147">
            <v>96.932515337423311</v>
          </cell>
          <cell r="T147">
            <v>63.190184049079754</v>
          </cell>
          <cell r="U147">
            <v>52.147239263803684</v>
          </cell>
          <cell r="V147">
            <v>96.932515337423311</v>
          </cell>
        </row>
        <row r="148">
          <cell r="M148">
            <v>61.654135338345867</v>
          </cell>
          <cell r="N148">
            <v>68.421052631578945</v>
          </cell>
          <cell r="O148">
            <v>90.977443609022558</v>
          </cell>
          <cell r="T148">
            <v>61.654135338345867</v>
          </cell>
          <cell r="U148">
            <v>68.421052631578945</v>
          </cell>
          <cell r="V148">
            <v>90.977443609022558</v>
          </cell>
        </row>
        <row r="149">
          <cell r="M149">
            <v>65.811965811965806</v>
          </cell>
          <cell r="N149">
            <v>52.136752136752136</v>
          </cell>
          <cell r="O149">
            <v>93.162393162393158</v>
          </cell>
          <cell r="T149">
            <v>65.811965811965806</v>
          </cell>
          <cell r="U149">
            <v>52.136752136752136</v>
          </cell>
          <cell r="V149">
            <v>93.162393162393158</v>
          </cell>
        </row>
        <row r="150">
          <cell r="M150">
            <v>63.75</v>
          </cell>
          <cell r="N150">
            <v>50.625</v>
          </cell>
          <cell r="O150">
            <v>88.75</v>
          </cell>
          <cell r="T150">
            <v>63.75</v>
          </cell>
          <cell r="U150">
            <v>50.625</v>
          </cell>
          <cell r="V150">
            <v>88.75</v>
          </cell>
        </row>
        <row r="151">
          <cell r="M151">
            <v>59.375</v>
          </cell>
          <cell r="N151">
            <v>54.6875</v>
          </cell>
          <cell r="O151">
            <v>87.5</v>
          </cell>
          <cell r="T151">
            <v>59.375</v>
          </cell>
          <cell r="U151">
            <v>54.6875</v>
          </cell>
          <cell r="V151">
            <v>87.5</v>
          </cell>
        </row>
        <row r="152">
          <cell r="M152">
            <v>78.773584905660371</v>
          </cell>
          <cell r="N152">
            <v>69.339622641509436</v>
          </cell>
          <cell r="O152">
            <v>98.113207547169807</v>
          </cell>
          <cell r="T152">
            <v>78.773584905660371</v>
          </cell>
          <cell r="U152">
            <v>69.339622641509436</v>
          </cell>
          <cell r="V152">
            <v>98.113207547169807</v>
          </cell>
        </row>
        <row r="153">
          <cell r="F153">
            <v>75.862068965517238</v>
          </cell>
          <cell r="G153">
            <v>67.241379310344826</v>
          </cell>
          <cell r="H153">
            <v>100</v>
          </cell>
          <cell r="I153">
            <v>75.700934579439249</v>
          </cell>
          <cell r="T153">
            <v>75.862068965517238</v>
          </cell>
          <cell r="U153">
            <v>67.241379310344826</v>
          </cell>
          <cell r="V153">
            <v>100</v>
          </cell>
        </row>
        <row r="154">
          <cell r="F154">
            <v>75.167785234899327</v>
          </cell>
          <cell r="G154">
            <v>67.785234899328856</v>
          </cell>
          <cell r="H154">
            <v>100</v>
          </cell>
          <cell r="I154">
            <v>73.825503355704697</v>
          </cell>
          <cell r="T154">
            <v>75.167785234899327</v>
          </cell>
          <cell r="U154">
            <v>67.785234899328856</v>
          </cell>
          <cell r="V154">
            <v>100</v>
          </cell>
        </row>
        <row r="155">
          <cell r="M155">
            <v>77.678571428571431</v>
          </cell>
          <cell r="N155">
            <v>74.107142857142861</v>
          </cell>
          <cell r="O155">
            <v>97.321428571428569</v>
          </cell>
          <cell r="T155">
            <v>77.678571428571431</v>
          </cell>
          <cell r="U155">
            <v>74.107142857142861</v>
          </cell>
          <cell r="V155">
            <v>97.321428571428569</v>
          </cell>
        </row>
        <row r="156">
          <cell r="M156">
            <v>66.44736842105263</v>
          </cell>
          <cell r="N156">
            <v>69.736842105263165</v>
          </cell>
          <cell r="O156">
            <v>78.28947368421052</v>
          </cell>
          <cell r="T156">
            <v>66.44736842105263</v>
          </cell>
          <cell r="U156">
            <v>69.736842105263165</v>
          </cell>
          <cell r="V156">
            <v>78.28947368421052</v>
          </cell>
        </row>
        <row r="157">
          <cell r="F157">
            <v>69.387755102040813</v>
          </cell>
          <cell r="G157">
            <v>69.387755102040813</v>
          </cell>
          <cell r="H157">
            <v>100</v>
          </cell>
          <cell r="I157">
            <v>73.469387755102048</v>
          </cell>
          <cell r="T157">
            <v>69.387755102040813</v>
          </cell>
          <cell r="U157">
            <v>69.387755102040813</v>
          </cell>
          <cell r="V157">
            <v>100</v>
          </cell>
        </row>
        <row r="158">
          <cell r="M158">
            <v>64.794007490636702</v>
          </cell>
          <cell r="N158">
            <v>52.059925093632955</v>
          </cell>
          <cell r="O158">
            <v>77.902621722846447</v>
          </cell>
          <cell r="T158">
            <v>64.794007490636702</v>
          </cell>
          <cell r="U158">
            <v>52.059925093632955</v>
          </cell>
          <cell r="V158">
            <v>77.902621722846447</v>
          </cell>
        </row>
        <row r="159">
          <cell r="M159">
            <v>55.952380952380949</v>
          </cell>
          <cell r="N159">
            <v>55.357142857142854</v>
          </cell>
          <cell r="O159">
            <v>94.642857142857139</v>
          </cell>
          <cell r="T159">
            <v>55.952380952380949</v>
          </cell>
          <cell r="U159">
            <v>55.357142857142854</v>
          </cell>
          <cell r="V159">
            <v>94.642857142857139</v>
          </cell>
        </row>
        <row r="160">
          <cell r="M160">
            <v>48.695652173913047</v>
          </cell>
          <cell r="N160">
            <v>41.739130434782609</v>
          </cell>
          <cell r="O160">
            <v>63.478260869565219</v>
          </cell>
          <cell r="T160">
            <v>48.695652173913047</v>
          </cell>
          <cell r="U160">
            <v>41.739130434782609</v>
          </cell>
          <cell r="V160">
            <v>63.478260869565219</v>
          </cell>
        </row>
        <row r="161">
          <cell r="M161">
            <v>62.962962962962962</v>
          </cell>
          <cell r="N161">
            <v>70.833333333333329</v>
          </cell>
          <cell r="O161">
            <v>75.925925925925924</v>
          </cell>
          <cell r="T161">
            <v>62.962962962962962</v>
          </cell>
          <cell r="U161">
            <v>70.833333333333329</v>
          </cell>
          <cell r="V161">
            <v>75.925925925925924</v>
          </cell>
        </row>
        <row r="162">
          <cell r="M162">
            <v>83</v>
          </cell>
          <cell r="N162">
            <v>65</v>
          </cell>
          <cell r="O162">
            <v>99</v>
          </cell>
          <cell r="T162">
            <v>83</v>
          </cell>
          <cell r="U162">
            <v>65</v>
          </cell>
          <cell r="V162">
            <v>99</v>
          </cell>
        </row>
        <row r="163">
          <cell r="M163">
            <v>66.666666666666671</v>
          </cell>
          <cell r="N163">
            <v>76.410256410256409</v>
          </cell>
          <cell r="O163">
            <v>92.307692307692307</v>
          </cell>
          <cell r="T163">
            <v>66.666666666666671</v>
          </cell>
          <cell r="U163">
            <v>76.410256410256409</v>
          </cell>
          <cell r="V163">
            <v>92.307692307692307</v>
          </cell>
        </row>
        <row r="164">
          <cell r="M164">
            <v>53.097345132743364</v>
          </cell>
          <cell r="N164">
            <v>58.407079646017699</v>
          </cell>
          <cell r="O164">
            <v>82.30088495575221</v>
          </cell>
          <cell r="T164">
            <v>53.097345132743364</v>
          </cell>
          <cell r="U164">
            <v>58.407079646017699</v>
          </cell>
          <cell r="V164">
            <v>82.30088495575221</v>
          </cell>
        </row>
        <row r="165">
          <cell r="M165">
            <v>74.456521739130437</v>
          </cell>
          <cell r="N165">
            <v>63.043478260869563</v>
          </cell>
          <cell r="O165">
            <v>87.5</v>
          </cell>
          <cell r="T165">
            <v>74.456521739130437</v>
          </cell>
          <cell r="U165">
            <v>63.043478260869563</v>
          </cell>
          <cell r="V165">
            <v>87.5</v>
          </cell>
        </row>
        <row r="166">
          <cell r="M166">
            <v>62.295081967213115</v>
          </cell>
          <cell r="N166">
            <v>68.852459016393439</v>
          </cell>
          <cell r="O166">
            <v>93.442622950819668</v>
          </cell>
          <cell r="T166">
            <v>62.295081967213115</v>
          </cell>
          <cell r="U166">
            <v>68.852459016393439</v>
          </cell>
          <cell r="V166">
            <v>93.442622950819668</v>
          </cell>
        </row>
        <row r="167">
          <cell r="M167">
            <v>56.97674418604651</v>
          </cell>
          <cell r="N167">
            <v>58.720930232558139</v>
          </cell>
          <cell r="O167">
            <v>68.604651162790702</v>
          </cell>
          <cell r="T167">
            <v>56.97674418604651</v>
          </cell>
          <cell r="U167">
            <v>58.720930232558139</v>
          </cell>
          <cell r="V167">
            <v>68.604651162790702</v>
          </cell>
        </row>
        <row r="168">
          <cell r="M168">
            <v>70.666666666666671</v>
          </cell>
          <cell r="N168">
            <v>48</v>
          </cell>
          <cell r="O168">
            <v>72</v>
          </cell>
          <cell r="T168">
            <v>70.666666666666671</v>
          </cell>
          <cell r="U168">
            <v>48</v>
          </cell>
          <cell r="V168">
            <v>72</v>
          </cell>
        </row>
        <row r="169">
          <cell r="M169">
            <v>63.793103448275865</v>
          </cell>
          <cell r="N169">
            <v>61.494252873563219</v>
          </cell>
          <cell r="O169">
            <v>85.05747126436782</v>
          </cell>
          <cell r="T169">
            <v>63.793103448275865</v>
          </cell>
          <cell r="U169">
            <v>61.494252873563219</v>
          </cell>
          <cell r="V169">
            <v>85.05747126436782</v>
          </cell>
        </row>
        <row r="170">
          <cell r="M170">
            <v>55.319148936170215</v>
          </cell>
          <cell r="N170">
            <v>54.255319148936174</v>
          </cell>
          <cell r="O170">
            <v>98.936170212765958</v>
          </cell>
          <cell r="T170">
            <v>55.319148936170215</v>
          </cell>
          <cell r="U170">
            <v>54.255319148936174</v>
          </cell>
          <cell r="V170">
            <v>98.936170212765958</v>
          </cell>
        </row>
        <row r="171">
          <cell r="M171">
            <v>62.068965517241381</v>
          </cell>
          <cell r="N171">
            <v>68.103448275862064</v>
          </cell>
          <cell r="O171">
            <v>16.379310344827587</v>
          </cell>
          <cell r="T171">
            <v>62.068965517241381</v>
          </cell>
          <cell r="U171">
            <v>68.103448275862064</v>
          </cell>
          <cell r="V171">
            <v>16.379310344827587</v>
          </cell>
        </row>
        <row r="172">
          <cell r="M172">
            <v>66.666666666666671</v>
          </cell>
          <cell r="N172">
            <v>61.240310077519382</v>
          </cell>
          <cell r="O172">
            <v>85.271317829457359</v>
          </cell>
          <cell r="T172">
            <v>66.666666666666671</v>
          </cell>
          <cell r="U172">
            <v>61.240310077519382</v>
          </cell>
          <cell r="V172">
            <v>85.271317829457359</v>
          </cell>
        </row>
        <row r="173">
          <cell r="M173">
            <v>57.857142857142854</v>
          </cell>
          <cell r="N173">
            <v>56.428571428571431</v>
          </cell>
          <cell r="O173">
            <v>84.285714285714292</v>
          </cell>
          <cell r="T173">
            <v>57.857142857142854</v>
          </cell>
          <cell r="U173">
            <v>56.428571428571431</v>
          </cell>
          <cell r="V173">
            <v>84.285714285714292</v>
          </cell>
        </row>
        <row r="174">
          <cell r="M174">
            <v>35.897435897435898</v>
          </cell>
          <cell r="N174">
            <v>50.427350427350426</v>
          </cell>
          <cell r="O174">
            <v>76.068376068376068</v>
          </cell>
          <cell r="T174">
            <v>35.897435897435898</v>
          </cell>
          <cell r="U174">
            <v>50.427350427350426</v>
          </cell>
          <cell r="V174">
            <v>76.068376068376068</v>
          </cell>
        </row>
        <row r="175">
          <cell r="F175">
            <v>61.842105263157897</v>
          </cell>
          <cell r="G175">
            <v>58.771929824561404</v>
          </cell>
          <cell r="H175">
            <v>96.491228070175438</v>
          </cell>
          <cell r="I175">
            <v>56</v>
          </cell>
          <cell r="T175">
            <v>61.842105263157897</v>
          </cell>
          <cell r="U175">
            <v>58.771929824561404</v>
          </cell>
          <cell r="V175">
            <v>96.491228070175438</v>
          </cell>
        </row>
        <row r="176">
          <cell r="M176">
            <v>72.972972972972968</v>
          </cell>
          <cell r="N176">
            <v>60.36036036036036</v>
          </cell>
          <cell r="O176">
            <v>94.594594594594597</v>
          </cell>
          <cell r="T176">
            <v>72.972972972972968</v>
          </cell>
          <cell r="U176">
            <v>60.36036036036036</v>
          </cell>
          <cell r="V176">
            <v>94.594594594594597</v>
          </cell>
        </row>
        <row r="177">
          <cell r="M177">
            <v>62.068965517241381</v>
          </cell>
          <cell r="N177">
            <v>59.310344827586206</v>
          </cell>
          <cell r="O177">
            <v>88.965517241379317</v>
          </cell>
          <cell r="T177">
            <v>62.068965517241381</v>
          </cell>
          <cell r="U177">
            <v>59.310344827586206</v>
          </cell>
          <cell r="V177">
            <v>88.965517241379317</v>
          </cell>
        </row>
        <row r="178">
          <cell r="M178">
            <v>43.75</v>
          </cell>
          <cell r="N178">
            <v>46.09375</v>
          </cell>
          <cell r="O178">
            <v>41.40625</v>
          </cell>
          <cell r="T178">
            <v>43.75</v>
          </cell>
          <cell r="U178">
            <v>46.09375</v>
          </cell>
          <cell r="V178">
            <v>41.40625</v>
          </cell>
        </row>
        <row r="179">
          <cell r="M179">
            <v>59.740259740259738</v>
          </cell>
          <cell r="N179">
            <v>56.493506493506494</v>
          </cell>
          <cell r="O179">
            <v>79.220779220779221</v>
          </cell>
          <cell r="T179">
            <v>59.740259740259738</v>
          </cell>
          <cell r="U179">
            <v>56.493506493506494</v>
          </cell>
          <cell r="V179">
            <v>79.220779220779221</v>
          </cell>
        </row>
        <row r="180">
          <cell r="M180">
            <v>69.565217391304344</v>
          </cell>
          <cell r="N180">
            <v>58.695652173913047</v>
          </cell>
          <cell r="O180">
            <v>68.695652173913047</v>
          </cell>
          <cell r="T180">
            <v>69.565217391304344</v>
          </cell>
          <cell r="U180">
            <v>58.695652173913047</v>
          </cell>
          <cell r="V180">
            <v>68.695652173913047</v>
          </cell>
        </row>
        <row r="181">
          <cell r="M181">
            <v>54.143646408839778</v>
          </cell>
          <cell r="N181">
            <v>54.696132596685082</v>
          </cell>
          <cell r="O181">
            <v>90.607734806629836</v>
          </cell>
          <cell r="T181">
            <v>54.143646408839778</v>
          </cell>
          <cell r="U181">
            <v>54.696132596685082</v>
          </cell>
          <cell r="V181">
            <v>90.607734806629836</v>
          </cell>
        </row>
        <row r="182">
          <cell r="M182">
            <v>71.653543307086608</v>
          </cell>
          <cell r="N182">
            <v>65.748031496062993</v>
          </cell>
          <cell r="O182">
            <v>91.338582677165348</v>
          </cell>
          <cell r="T182">
            <v>71.653543307086608</v>
          </cell>
          <cell r="U182">
            <v>65.748031496062993</v>
          </cell>
          <cell r="V182">
            <v>91.338582677165348</v>
          </cell>
        </row>
        <row r="183">
          <cell r="M183">
            <v>63.392857142857146</v>
          </cell>
          <cell r="N183">
            <v>56.25</v>
          </cell>
          <cell r="O183">
            <v>77.678571428571431</v>
          </cell>
          <cell r="T183">
            <v>63.392857142857146</v>
          </cell>
          <cell r="U183">
            <v>56.25</v>
          </cell>
          <cell r="V183">
            <v>77.678571428571431</v>
          </cell>
        </row>
        <row r="184">
          <cell r="M184">
            <v>52.331606217616581</v>
          </cell>
          <cell r="N184">
            <v>64.248704663212436</v>
          </cell>
          <cell r="O184">
            <v>83.419689119170982</v>
          </cell>
          <cell r="T184">
            <v>52.331606217616581</v>
          </cell>
          <cell r="U184">
            <v>64.248704663212436</v>
          </cell>
          <cell r="V184">
            <v>83.419689119170982</v>
          </cell>
        </row>
        <row r="185">
          <cell r="M185">
            <v>67.361111111111114</v>
          </cell>
          <cell r="N185">
            <v>61.805555555555557</v>
          </cell>
          <cell r="O185">
            <v>95.138888888888886</v>
          </cell>
          <cell r="T185">
            <v>67.361111111111114</v>
          </cell>
          <cell r="U185">
            <v>61.805555555555557</v>
          </cell>
          <cell r="V185">
            <v>95.138888888888886</v>
          </cell>
        </row>
        <row r="186">
          <cell r="F186">
            <v>71.891891891891888</v>
          </cell>
          <cell r="G186">
            <v>71.351351351351354</v>
          </cell>
          <cell r="H186">
            <v>96.756756756756758</v>
          </cell>
          <cell r="I186">
            <v>78.688524590163937</v>
          </cell>
          <cell r="T186">
            <v>71.891891891891888</v>
          </cell>
          <cell r="U186">
            <v>71.351351351351354</v>
          </cell>
          <cell r="V186">
            <v>96.756756756756758</v>
          </cell>
        </row>
        <row r="187">
          <cell r="M187">
            <v>79.729729729729726</v>
          </cell>
          <cell r="N187">
            <v>70.945945945945951</v>
          </cell>
          <cell r="O187">
            <v>95.270270270270274</v>
          </cell>
          <cell r="T187">
            <v>79.729729729729726</v>
          </cell>
          <cell r="U187">
            <v>70.945945945945951</v>
          </cell>
          <cell r="V187">
            <v>95.270270270270274</v>
          </cell>
        </row>
        <row r="188">
          <cell r="M188">
            <v>77.941176470588232</v>
          </cell>
          <cell r="N188">
            <v>76.470588235294116</v>
          </cell>
          <cell r="O188">
            <v>93.75</v>
          </cell>
          <cell r="T188">
            <v>77.941176470588232</v>
          </cell>
          <cell r="U188">
            <v>76.470588235294116</v>
          </cell>
          <cell r="V188">
            <v>93.75</v>
          </cell>
        </row>
        <row r="189">
          <cell r="M189">
            <v>74.251497005988028</v>
          </cell>
          <cell r="N189">
            <v>69.461077844311376</v>
          </cell>
          <cell r="O189">
            <v>67.664670658682638</v>
          </cell>
          <cell r="T189">
            <v>74.251497005988028</v>
          </cell>
          <cell r="U189">
            <v>69.461077844311376</v>
          </cell>
          <cell r="V189">
            <v>67.664670658682638</v>
          </cell>
        </row>
        <row r="190">
          <cell r="M190">
            <v>80.769230769230774</v>
          </cell>
          <cell r="N190">
            <v>72.307692307692307</v>
          </cell>
          <cell r="O190">
            <v>94.615384615384613</v>
          </cell>
          <cell r="T190">
            <v>80.769230769230774</v>
          </cell>
          <cell r="U190">
            <v>72.307692307692307</v>
          </cell>
          <cell r="V190">
            <v>94.615384615384613</v>
          </cell>
        </row>
        <row r="191">
          <cell r="M191">
            <v>76.086956521739125</v>
          </cell>
          <cell r="N191">
            <v>74.347826086956516</v>
          </cell>
          <cell r="O191">
            <v>89.565217391304344</v>
          </cell>
          <cell r="T191">
            <v>76.086956521739125</v>
          </cell>
          <cell r="U191">
            <v>74.347826086956516</v>
          </cell>
          <cell r="V191">
            <v>89.565217391304344</v>
          </cell>
        </row>
        <row r="192">
          <cell r="M192">
            <v>64.940239043824704</v>
          </cell>
          <cell r="N192">
            <v>50.597609561752989</v>
          </cell>
          <cell r="O192">
            <v>84.462151394422307</v>
          </cell>
          <cell r="T192">
            <v>64.940239043824704</v>
          </cell>
          <cell r="U192">
            <v>50.597609561752989</v>
          </cell>
          <cell r="V192">
            <v>84.462151394422307</v>
          </cell>
        </row>
        <row r="193">
          <cell r="M193">
            <v>54.010695187165773</v>
          </cell>
          <cell r="N193">
            <v>47.593582887700535</v>
          </cell>
          <cell r="O193">
            <v>67.379679144385022</v>
          </cell>
          <cell r="T193">
            <v>54.010695187165773</v>
          </cell>
          <cell r="U193">
            <v>47.593582887700535</v>
          </cell>
          <cell r="V193">
            <v>67.379679144385022</v>
          </cell>
        </row>
        <row r="194">
          <cell r="M194">
            <v>68.103448275862064</v>
          </cell>
          <cell r="N194">
            <v>49.137931034482762</v>
          </cell>
          <cell r="O194">
            <v>95.689655172413794</v>
          </cell>
          <cell r="T194">
            <v>68.103448275862064</v>
          </cell>
          <cell r="U194">
            <v>49.137931034482762</v>
          </cell>
          <cell r="V194">
            <v>95.689655172413794</v>
          </cell>
        </row>
        <row r="195">
          <cell r="M195">
            <v>55.978260869565219</v>
          </cell>
          <cell r="N195">
            <v>52.173913043478258</v>
          </cell>
          <cell r="O195">
            <v>63.586956521739133</v>
          </cell>
          <cell r="T195">
            <v>55.978260869565219</v>
          </cell>
          <cell r="U195">
            <v>52.173913043478258</v>
          </cell>
          <cell r="V195">
            <v>63.586956521739133</v>
          </cell>
        </row>
        <row r="196">
          <cell r="M196">
            <v>59.354838709677416</v>
          </cell>
          <cell r="N196">
            <v>44.516129032258064</v>
          </cell>
          <cell r="O196">
            <v>88.387096774193552</v>
          </cell>
          <cell r="T196">
            <v>59.354838709677416</v>
          </cell>
          <cell r="U196">
            <v>44.516129032258064</v>
          </cell>
          <cell r="V196">
            <v>88.387096774193552</v>
          </cell>
        </row>
        <row r="197">
          <cell r="M197">
            <v>74.703557312252968</v>
          </cell>
          <cell r="N197">
            <v>70.355731225296438</v>
          </cell>
          <cell r="O197">
            <v>96.837944664031625</v>
          </cell>
          <cell r="T197">
            <v>74.703557312252968</v>
          </cell>
          <cell r="U197">
            <v>70.355731225296438</v>
          </cell>
          <cell r="V197">
            <v>96.837944664031625</v>
          </cell>
        </row>
        <row r="198">
          <cell r="M198">
            <v>76.793248945147681</v>
          </cell>
          <cell r="N198">
            <v>75.949367088607602</v>
          </cell>
          <cell r="O198">
            <v>83.544303797468359</v>
          </cell>
          <cell r="T198">
            <v>76.793248945147681</v>
          </cell>
          <cell r="U198">
            <v>75.949367088607602</v>
          </cell>
          <cell r="V198">
            <v>83.544303797468359</v>
          </cell>
        </row>
        <row r="199">
          <cell r="M199">
            <v>82.173913043478265</v>
          </cell>
          <cell r="N199">
            <v>76.086956521739125</v>
          </cell>
          <cell r="O199">
            <v>90.434782608695656</v>
          </cell>
          <cell r="T199">
            <v>82.173913043478265</v>
          </cell>
          <cell r="U199">
            <v>76.086956521739125</v>
          </cell>
          <cell r="V199">
            <v>90.434782608695656</v>
          </cell>
        </row>
        <row r="200">
          <cell r="M200">
            <v>38.636363636363633</v>
          </cell>
          <cell r="N200">
            <v>27.272727272727273</v>
          </cell>
          <cell r="O200">
            <v>72.727272727272734</v>
          </cell>
          <cell r="T200">
            <v>38.636363636363633</v>
          </cell>
          <cell r="U200">
            <v>27.272727272727273</v>
          </cell>
          <cell r="V200">
            <v>72.727272727272734</v>
          </cell>
        </row>
        <row r="201">
          <cell r="M201">
            <v>93.719806763285021</v>
          </cell>
          <cell r="N201">
            <v>92.270531400966178</v>
          </cell>
          <cell r="O201">
            <v>93.719806763285021</v>
          </cell>
          <cell r="T201">
            <v>93.719806763285021</v>
          </cell>
          <cell r="U201">
            <v>92.270531400966178</v>
          </cell>
          <cell r="V201">
            <v>93.719806763285021</v>
          </cell>
        </row>
        <row r="202">
          <cell r="M202">
            <v>51.5625</v>
          </cell>
          <cell r="N202">
            <v>50.78125</v>
          </cell>
          <cell r="O202">
            <v>59.375</v>
          </cell>
          <cell r="T202">
            <v>51.5625</v>
          </cell>
          <cell r="U202">
            <v>50.78125</v>
          </cell>
          <cell r="V202">
            <v>59.375</v>
          </cell>
        </row>
        <row r="203">
          <cell r="M203">
            <v>77.966101694915253</v>
          </cell>
          <cell r="N203">
            <v>53.813559322033896</v>
          </cell>
          <cell r="O203">
            <v>98.305084745762713</v>
          </cell>
          <cell r="T203">
            <v>77.966101694915253</v>
          </cell>
          <cell r="U203">
            <v>53.813559322033896</v>
          </cell>
          <cell r="V203">
            <v>98.305084745762713</v>
          </cell>
        </row>
        <row r="204">
          <cell r="M204">
            <v>51.25</v>
          </cell>
          <cell r="N204">
            <v>51.25</v>
          </cell>
          <cell r="O204">
            <v>66.25</v>
          </cell>
          <cell r="T204">
            <v>51.25</v>
          </cell>
          <cell r="U204">
            <v>51.25</v>
          </cell>
          <cell r="V204">
            <v>66.25</v>
          </cell>
        </row>
        <row r="205">
          <cell r="M205">
            <v>71.595330739299612</v>
          </cell>
          <cell r="N205">
            <v>69.649805447470811</v>
          </cell>
          <cell r="O205">
            <v>94.94163424124514</v>
          </cell>
          <cell r="T205">
            <v>71.595330739299612</v>
          </cell>
          <cell r="U205">
            <v>69.649805447470811</v>
          </cell>
          <cell r="V205">
            <v>94.94163424124514</v>
          </cell>
        </row>
        <row r="206">
          <cell r="M206">
            <v>65.384615384615387</v>
          </cell>
          <cell r="N206">
            <v>47.692307692307693</v>
          </cell>
          <cell r="O206">
            <v>72.307692307692307</v>
          </cell>
          <cell r="T206">
            <v>65.384615384615387</v>
          </cell>
          <cell r="U206">
            <v>47.692307692307693</v>
          </cell>
          <cell r="V206">
            <v>72.307692307692307</v>
          </cell>
        </row>
        <row r="207">
          <cell r="M207">
            <v>82.587064676616919</v>
          </cell>
          <cell r="N207">
            <v>85.074626865671647</v>
          </cell>
          <cell r="O207">
            <v>95.024875621890544</v>
          </cell>
          <cell r="T207">
            <v>82.587064676616919</v>
          </cell>
          <cell r="U207">
            <v>85.074626865671647</v>
          </cell>
          <cell r="V207">
            <v>95.024875621890544</v>
          </cell>
        </row>
        <row r="208">
          <cell r="F208">
            <v>77.625570776255714</v>
          </cell>
          <cell r="G208">
            <v>73.05936073059361</v>
          </cell>
          <cell r="H208">
            <v>73.972602739726028</v>
          </cell>
          <cell r="I208">
            <v>86.04651162790698</v>
          </cell>
          <cell r="T208">
            <v>77.625570776255714</v>
          </cell>
          <cell r="U208">
            <v>73.05936073059361</v>
          </cell>
          <cell r="V208">
            <v>73.972602739726028</v>
          </cell>
        </row>
        <row r="209">
          <cell r="F209">
            <v>76.219512195121951</v>
          </cell>
          <cell r="G209">
            <v>80.487804878048777</v>
          </cell>
          <cell r="H209">
            <v>79.268292682926827</v>
          </cell>
          <cell r="I209">
            <v>81.528662420382162</v>
          </cell>
          <cell r="T209">
            <v>76.219512195121951</v>
          </cell>
          <cell r="U209">
            <v>80.487804878048777</v>
          </cell>
          <cell r="V209">
            <v>79.268292682926827</v>
          </cell>
        </row>
        <row r="210">
          <cell r="M210">
            <v>64.077669902912618</v>
          </cell>
          <cell r="N210">
            <v>26.21359223300971</v>
          </cell>
          <cell r="O210">
            <v>76.699029126213588</v>
          </cell>
          <cell r="T210">
            <v>64.077669902912618</v>
          </cell>
          <cell r="U210">
            <v>26.21359223300971</v>
          </cell>
          <cell r="V210">
            <v>76.699029126213588</v>
          </cell>
        </row>
        <row r="211">
          <cell r="M211">
            <v>29.35323383084577</v>
          </cell>
          <cell r="N211">
            <v>19.900497512437809</v>
          </cell>
          <cell r="O211">
            <v>34.82587064676617</v>
          </cell>
          <cell r="T211">
            <v>29.35323383084577</v>
          </cell>
          <cell r="U211">
            <v>19.900497512437809</v>
          </cell>
          <cell r="V211">
            <v>34.82587064676617</v>
          </cell>
        </row>
        <row r="212">
          <cell r="M212">
            <v>67.06586826347305</v>
          </cell>
          <cell r="N212">
            <v>47.904191616766468</v>
          </cell>
          <cell r="O212">
            <v>79.041916167664667</v>
          </cell>
          <cell r="T212">
            <v>67.06586826347305</v>
          </cell>
          <cell r="U212">
            <v>47.904191616766468</v>
          </cell>
          <cell r="V212">
            <v>79.041916167664667</v>
          </cell>
        </row>
        <row r="213">
          <cell r="M213">
            <v>66.972477064220186</v>
          </cell>
          <cell r="N213">
            <v>53.211009174311926</v>
          </cell>
          <cell r="O213">
            <v>90.825688073394502</v>
          </cell>
          <cell r="T213">
            <v>66.972477064220186</v>
          </cell>
          <cell r="U213">
            <v>53.211009174311926</v>
          </cell>
          <cell r="V213">
            <v>90.825688073394502</v>
          </cell>
        </row>
        <row r="214">
          <cell r="M214">
            <v>93.193717277486911</v>
          </cell>
          <cell r="N214">
            <v>83.246073298429323</v>
          </cell>
          <cell r="O214">
            <v>91.099476439790578</v>
          </cell>
          <cell r="T214">
            <v>93.193717277486911</v>
          </cell>
          <cell r="U214">
            <v>83.246073298429323</v>
          </cell>
          <cell r="V214">
            <v>91.099476439790578</v>
          </cell>
        </row>
        <row r="215">
          <cell r="M215">
            <v>73.127753303964752</v>
          </cell>
          <cell r="N215">
            <v>54.185022026431717</v>
          </cell>
          <cell r="O215">
            <v>78.414096916299556</v>
          </cell>
          <cell r="T215">
            <v>73.127753303964752</v>
          </cell>
          <cell r="U215">
            <v>54.185022026431717</v>
          </cell>
          <cell r="V215">
            <v>78.414096916299556</v>
          </cell>
        </row>
        <row r="216">
          <cell r="M216">
            <v>92.890995260663502</v>
          </cell>
          <cell r="N216">
            <v>86.255924170616112</v>
          </cell>
          <cell r="O216">
            <v>83.412322274881518</v>
          </cell>
          <cell r="T216">
            <v>92.890995260663502</v>
          </cell>
          <cell r="U216">
            <v>86.255924170616112</v>
          </cell>
          <cell r="V216">
            <v>83.412322274881518</v>
          </cell>
        </row>
        <row r="217">
          <cell r="M217">
            <v>79.428571428571431</v>
          </cell>
          <cell r="N217">
            <v>78.285714285714292</v>
          </cell>
          <cell r="O217">
            <v>91.714285714285708</v>
          </cell>
          <cell r="T217">
            <v>79.428571428571431</v>
          </cell>
          <cell r="U217">
            <v>78.285714285714292</v>
          </cell>
          <cell r="V217">
            <v>91.714285714285708</v>
          </cell>
        </row>
      </sheetData>
      <sheetData sheetId="6"/>
      <sheetData sheetId="7">
        <row r="6">
          <cell r="AR6">
            <v>81.72043010752688</v>
          </cell>
        </row>
        <row r="7">
          <cell r="AR7">
            <v>46.153846153846153</v>
          </cell>
        </row>
        <row r="8">
          <cell r="AR8">
            <v>78.400000000000006</v>
          </cell>
        </row>
        <row r="9">
          <cell r="AR9">
            <v>58.715596330275233</v>
          </cell>
        </row>
        <row r="10">
          <cell r="AR10">
            <v>70.930232558139537</v>
          </cell>
        </row>
        <row r="11">
          <cell r="AR11">
            <v>81.25</v>
          </cell>
        </row>
        <row r="12">
          <cell r="AR12">
            <v>85.526315789473685</v>
          </cell>
        </row>
        <row r="13">
          <cell r="AR13">
            <v>82.926829268292678</v>
          </cell>
        </row>
        <row r="14">
          <cell r="AR14">
            <v>76.041666666666671</v>
          </cell>
        </row>
        <row r="15">
          <cell r="AR15">
            <v>80</v>
          </cell>
        </row>
        <row r="16">
          <cell r="AR16">
            <v>58.333333333333336</v>
          </cell>
        </row>
        <row r="17">
          <cell r="AR17">
            <v>80</v>
          </cell>
        </row>
        <row r="18">
          <cell r="AR18">
            <v>63.636363636363633</v>
          </cell>
        </row>
        <row r="19">
          <cell r="AR19">
            <v>90.909090909090907</v>
          </cell>
        </row>
        <row r="20">
          <cell r="AR20">
            <v>88.095238095238102</v>
          </cell>
        </row>
        <row r="21">
          <cell r="AR21">
            <v>75</v>
          </cell>
        </row>
        <row r="22">
          <cell r="AR22">
            <v>74.666666666666671</v>
          </cell>
        </row>
        <row r="23">
          <cell r="AR23">
            <v>83.333333333333329</v>
          </cell>
        </row>
        <row r="24">
          <cell r="AR24">
            <v>77.173913043478265</v>
          </cell>
        </row>
        <row r="25">
          <cell r="AR25">
            <v>71.111111111111114</v>
          </cell>
        </row>
        <row r="26">
          <cell r="AR26">
            <v>75.961538461538467</v>
          </cell>
        </row>
        <row r="27">
          <cell r="AR27">
            <v>45.454545454545453</v>
          </cell>
        </row>
        <row r="28">
          <cell r="AR28">
            <v>73.333333333333329</v>
          </cell>
        </row>
        <row r="29">
          <cell r="AR29">
            <v>46.666666666666664</v>
          </cell>
        </row>
        <row r="30">
          <cell r="AR30">
            <v>75.384615384615387</v>
          </cell>
        </row>
        <row r="31">
          <cell r="AR31">
            <v>100</v>
          </cell>
        </row>
        <row r="32">
          <cell r="AR32">
            <v>72.043010752688176</v>
          </cell>
        </row>
        <row r="33">
          <cell r="AR33">
            <v>76.691729323308266</v>
          </cell>
        </row>
        <row r="34">
          <cell r="AR34">
            <v>87.037037037037038</v>
          </cell>
        </row>
        <row r="35">
          <cell r="AR35">
            <v>76.19047619047619</v>
          </cell>
        </row>
        <row r="36">
          <cell r="AR36">
            <v>60</v>
          </cell>
        </row>
        <row r="37">
          <cell r="AR37">
            <v>33.333333333333336</v>
          </cell>
        </row>
        <row r="38">
          <cell r="AR38">
            <v>33.333333333333336</v>
          </cell>
        </row>
        <row r="39">
          <cell r="AR39">
            <v>68.75</v>
          </cell>
        </row>
        <row r="40">
          <cell r="AR40">
            <v>75</v>
          </cell>
        </row>
        <row r="41">
          <cell r="AR41">
            <v>71.698113207547166</v>
          </cell>
        </row>
        <row r="42">
          <cell r="AR42">
            <v>79.487179487179489</v>
          </cell>
        </row>
        <row r="43">
          <cell r="AR43">
            <v>48.780487804878049</v>
          </cell>
        </row>
        <row r="44">
          <cell r="AR44">
            <v>67.34693877551021</v>
          </cell>
        </row>
        <row r="45">
          <cell r="AR45">
            <v>86.746987951807228</v>
          </cell>
        </row>
        <row r="46">
          <cell r="AR46">
            <v>65.476190476190482</v>
          </cell>
        </row>
        <row r="47">
          <cell r="AR47">
            <v>82.089552238805965</v>
          </cell>
        </row>
        <row r="48">
          <cell r="AR48">
            <v>82.608695652173907</v>
          </cell>
        </row>
        <row r="49">
          <cell r="AR49">
            <v>78.94736842105263</v>
          </cell>
        </row>
        <row r="50">
          <cell r="AR50">
            <v>78.378378378378372</v>
          </cell>
        </row>
        <row r="51">
          <cell r="AR51">
            <v>70.796460176991147</v>
          </cell>
        </row>
        <row r="52">
          <cell r="AR52">
            <v>91.411042944785279</v>
          </cell>
        </row>
        <row r="53">
          <cell r="AR53">
            <v>83.333333333333329</v>
          </cell>
        </row>
        <row r="54">
          <cell r="AR54">
            <v>50</v>
          </cell>
        </row>
        <row r="55">
          <cell r="AR55">
            <v>16.666666666666668</v>
          </cell>
        </row>
        <row r="56">
          <cell r="AR56">
            <v>82</v>
          </cell>
        </row>
        <row r="57">
          <cell r="AR57">
            <v>45.714285714285715</v>
          </cell>
        </row>
        <row r="58">
          <cell r="AR58">
            <v>56.122448979591837</v>
          </cell>
        </row>
        <row r="59">
          <cell r="AR59">
            <v>81.25</v>
          </cell>
        </row>
        <row r="60">
          <cell r="AR60">
            <v>85.826771653543304</v>
          </cell>
        </row>
        <row r="61">
          <cell r="AR61">
            <v>0</v>
          </cell>
        </row>
        <row r="62">
          <cell r="AR62">
            <v>70.833333333333329</v>
          </cell>
        </row>
        <row r="63">
          <cell r="AR63">
            <v>77.536231884057969</v>
          </cell>
        </row>
        <row r="64">
          <cell r="AR64">
            <v>70</v>
          </cell>
        </row>
        <row r="65">
          <cell r="AR65">
            <v>31.428571428571427</v>
          </cell>
        </row>
        <row r="66">
          <cell r="AR66">
            <v>75.700934579439249</v>
          </cell>
        </row>
        <row r="67">
          <cell r="AR67">
            <v>73.825503355704697</v>
          </cell>
        </row>
        <row r="68">
          <cell r="AR68">
            <v>73.469387755102048</v>
          </cell>
        </row>
        <row r="69">
          <cell r="AR69">
            <v>56</v>
          </cell>
        </row>
        <row r="70">
          <cell r="AR70">
            <v>78.688524590163937</v>
          </cell>
        </row>
        <row r="71">
          <cell r="AR71">
            <v>86.04651162790698</v>
          </cell>
        </row>
        <row r="72">
          <cell r="AR72">
            <v>81.528662420382162</v>
          </cell>
        </row>
        <row r="73">
          <cell r="AR73">
            <v>78.082191780821915</v>
          </cell>
        </row>
      </sheetData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amess1\AppData\Local\Microsoft\Windows\Temporary%20Internet%20Files\Content.Outlook\SKHL192I\KS4%20Provisional%20Benchmarking%20tables%202015_Core%20subjects_WEB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mphreysj2" refreshedDate="39822.517127430554" createdVersion="1" refreshedVersion="2" recordCount="494" upgradeOnRefresh="1">
  <cacheSource type="worksheet">
    <worksheetSource ref="A6:V487" sheet="Dump 1" r:id="rId2"/>
  </cacheSource>
  <cacheFields count="20">
    <cacheField name="Year" numFmtId="0">
      <sharedItems containsBlank="1" count="2">
        <s v="2008"/>
        <m/>
      </sharedItems>
    </cacheField>
    <cacheField name="LEA" numFmtId="0">
      <sharedItems containsBlank="1" count="23">
        <s v="660"/>
        <s v="661"/>
        <s v="662"/>
        <s v="663"/>
        <s v="664"/>
        <s v="665"/>
        <s v="666"/>
        <s v="667"/>
        <s v="668"/>
        <s v="669"/>
        <s v="670"/>
        <s v="671"/>
        <s v="672"/>
        <s v="673"/>
        <s v="674"/>
        <s v="675"/>
        <s v="676"/>
        <s v="677"/>
        <s v="678"/>
        <s v="679"/>
        <s v="680"/>
        <s v="681"/>
        <m/>
      </sharedItems>
    </cacheField>
    <cacheField name="School" numFmtId="0">
      <sharedItems containsBlank="1"/>
    </cacheField>
    <cacheField name="SchoolName" numFmtId="0">
      <sharedItems containsBlank="1"/>
    </cacheField>
    <cacheField name="% FSM 5-15" numFmtId="0">
      <sharedItems containsString="0" containsBlank="1" containsNumber="1" minValue="1.875" maxValue="52.575488454706928"/>
    </cacheField>
    <cacheField name="5AGpc" numFmtId="0">
      <sharedItems containsString="0" containsBlank="1" containsNumber="1" minValue="63.55140186915888" maxValue="100"/>
    </cacheField>
    <cacheField name="OldCSIpc" numFmtId="0">
      <sharedItems containsString="0" containsBlank="1" containsNumber="1" minValue="10.062893081761006" maxValue="77.272727272727266"/>
    </cacheField>
    <cacheField name="AvPts" numFmtId="0">
      <sharedItems containsString="0" containsBlank="1" containsNumber="1" minValue="19.729559748427672" maxValue="62.768041237113401"/>
    </cacheField>
    <cacheField name="EngACpc" numFmtId="0">
      <sharedItems containsString="0" containsBlank="1" containsNumber="1" minValue="28.571428571428573" maxValue="90.209790209790214"/>
    </cacheField>
    <cacheField name="MatACpc" numFmtId="0">
      <sharedItems containsString="0" containsBlank="1" containsNumber="1" minValue="14.465408805031446" maxValue="81.531531531531527"/>
    </cacheField>
    <cacheField name="SciACpc" numFmtId="0">
      <sharedItems containsString="0" containsBlank="1" containsNumber="1" minValue="15.343915343915343" maxValue="90.909090909090907"/>
    </cacheField>
    <cacheField name="WelshCat" numFmtId="0">
      <sharedItems containsString="0" containsBlank="1" containsNumber="1" containsInteger="1" minValue="1" maxValue="2" count="3">
        <n v="1"/>
        <n v="2"/>
        <m/>
      </sharedItems>
    </cacheField>
    <cacheField name="Pupils_15" numFmtId="0">
      <sharedItems containsString="0" containsBlank="1" containsNumber="1" containsInteger="1" minValue="52" maxValue="370"/>
    </cacheField>
    <cacheField name="5AGnum" numFmtId="0">
      <sharedItems containsString="0" containsBlank="1" containsNumber="1" containsInteger="1" minValue="49" maxValue="326"/>
    </cacheField>
    <cacheField name="OldCSInum" numFmtId="0">
      <sharedItems containsString="0" containsBlank="1" containsNumber="1" containsInteger="1" minValue="15" maxValue="210"/>
    </cacheField>
    <cacheField name="Points" numFmtId="0">
      <sharedItems containsString="0" containsBlank="1" containsNumber="1" minValue="2092" maxValue="17262.5"/>
    </cacheField>
    <cacheField name="EngACnum" numFmtId="0">
      <sharedItems containsString="0" containsBlank="1" containsNumber="1" containsInteger="1" minValue="19" maxValue="262"/>
    </cacheField>
    <cacheField name="MatACnum" numFmtId="0">
      <sharedItems containsString="0" containsBlank="1" containsNumber="1" containsInteger="1" minValue="20" maxValue="224"/>
    </cacheField>
    <cacheField name="SciACnum" numFmtId="0">
      <sharedItems containsString="0" containsBlank="1" containsNumber="1" containsInteger="1" minValue="23" maxValue="265"/>
    </cacheField>
    <cacheField name="FSMGroup" numFmtId="0">
      <sharedItems containsString="0" containsBlank="1" containsNumber="1" containsInteger="1" minValue="1" maxValue="5" count="6">
        <n v="2"/>
        <n v="4"/>
        <n v="3"/>
        <n v="1"/>
        <n v="5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4">
  <r>
    <x v="0"/>
    <x v="0"/>
    <s v="4025"/>
    <s v="Ysgol Syr Thomas Jones"/>
    <n v="13.450292397660817"/>
    <n v="88.304093567251456"/>
    <n v="41.520467836257311"/>
    <n v="41.55263157894737"/>
    <n v="50.292397660818715"/>
    <n v="48.538011695906434"/>
    <n v="64.912280701754383"/>
    <x v="0"/>
    <n v="171"/>
    <n v="151"/>
    <n v="71"/>
    <n v="7105.5"/>
    <n v="86"/>
    <n v="83"/>
    <n v="111"/>
    <x v="0"/>
  </r>
  <r>
    <x v="0"/>
    <x v="0"/>
    <s v="4026"/>
    <s v="Ysgol Uwchradd Caergybi"/>
    <n v="21.052631578947366"/>
    <n v="82.608695652173907"/>
    <n v="18.633540372670808"/>
    <n v="31.841614906832298"/>
    <n v="31.677018633540374"/>
    <n v="28.571428571428573"/>
    <n v="44.720496894409941"/>
    <x v="1"/>
    <n v="161"/>
    <n v="133"/>
    <n v="30"/>
    <n v="5126.5"/>
    <n v="51"/>
    <n v="46"/>
    <n v="72"/>
    <x v="1"/>
  </r>
  <r>
    <x v="0"/>
    <x v="0"/>
    <s v="4027"/>
    <s v="Ysgol Gyfun Llangefni"/>
    <n v="15.853658536585366"/>
    <n v="91.612903225806448"/>
    <n v="50.967741935483872"/>
    <n v="48.164516129032258"/>
    <n v="67.741935483870961"/>
    <n v="54.193548387096776"/>
    <n v="65.161290322580641"/>
    <x v="0"/>
    <n v="155"/>
    <n v="142"/>
    <n v="79"/>
    <n v="7465.5"/>
    <n v="105"/>
    <n v="84"/>
    <n v="101"/>
    <x v="2"/>
  </r>
  <r>
    <x v="0"/>
    <x v="0"/>
    <s v="4028"/>
    <s v="Ysgol David Hughes"/>
    <n v="7.6586433260393871"/>
    <n v="91.237113402061851"/>
    <n v="54.639175257731956"/>
    <n v="49.226804123711339"/>
    <n v="65.463917525773198"/>
    <n v="60.824742268041234"/>
    <n v="70.103092783505161"/>
    <x v="0"/>
    <n v="194"/>
    <n v="177"/>
    <n v="106"/>
    <n v="9550"/>
    <n v="127"/>
    <n v="118"/>
    <n v="136"/>
    <x v="3"/>
  </r>
  <r>
    <x v="0"/>
    <x v="0"/>
    <s v="4029"/>
    <s v="Ysgol Uwchradd Bodedern"/>
    <n v="13.764044943820226"/>
    <n v="94.736842105263165"/>
    <n v="42.10526315789474"/>
    <n v="41.583333333333336"/>
    <n v="54.385964912280699"/>
    <n v="57.017543859649123"/>
    <n v="52.631578947368418"/>
    <x v="0"/>
    <n v="114"/>
    <n v="108"/>
    <n v="48"/>
    <n v="4740.5"/>
    <n v="62"/>
    <n v="65"/>
    <n v="60"/>
    <x v="0"/>
  </r>
  <r>
    <x v="0"/>
    <x v="1"/>
    <s v="4002"/>
    <s v="Ysgol Dyffryn Ogwen Bethesda"/>
    <n v="16.618911174785101"/>
    <n v="87.142857142857139"/>
    <n v="38.571428571428569"/>
    <n v="39.442857142857143"/>
    <n v="48.571428571428569"/>
    <n v="38.571428571428569"/>
    <n v="47.142857142857146"/>
    <x v="0"/>
    <n v="70"/>
    <n v="61"/>
    <n v="27"/>
    <n v="2761"/>
    <n v="34"/>
    <n v="27"/>
    <n v="33"/>
    <x v="2"/>
  </r>
  <r>
    <x v="0"/>
    <x v="1"/>
    <s v="4003"/>
    <s v="Ysgol Botwnnog"/>
    <n v="7.7519379844961236"/>
    <n v="92.173913043478265"/>
    <n v="62.608695652173914"/>
    <n v="50.086956521739133"/>
    <n v="73.043478260869563"/>
    <n v="65.217391304347828"/>
    <n v="74.782608695652172"/>
    <x v="0"/>
    <n v="115"/>
    <n v="106"/>
    <n v="72"/>
    <n v="5760"/>
    <n v="84"/>
    <n v="75"/>
    <n v="86"/>
    <x v="3"/>
  </r>
  <r>
    <x v="0"/>
    <x v="1"/>
    <s v="4004"/>
    <s v="Ysgol Brynrefail"/>
    <n v="7.2968490878938645"/>
    <n v="89.393939393939391"/>
    <n v="50.757575757575758"/>
    <n v="42.893939393939391"/>
    <n v="59.090909090909093"/>
    <n v="50.757575757575758"/>
    <n v="69.696969696969703"/>
    <x v="0"/>
    <n v="132"/>
    <n v="118"/>
    <n v="67"/>
    <n v="5662"/>
    <n v="78"/>
    <n v="67"/>
    <n v="92"/>
    <x v="3"/>
  </r>
  <r>
    <x v="0"/>
    <x v="1"/>
    <s v="4007"/>
    <s v="Ysgol Dyffryn Nantlle"/>
    <n v="11.991869918699187"/>
    <n v="89.285714285714292"/>
    <n v="40.178571428571431"/>
    <n v="39.901785714285715"/>
    <n v="50"/>
    <n v="42.857142857142854"/>
    <n v="55.357142857142854"/>
    <x v="0"/>
    <n v="112"/>
    <n v="100"/>
    <n v="45"/>
    <n v="4469"/>
    <n v="56"/>
    <n v="48"/>
    <n v="62"/>
    <x v="0"/>
  </r>
  <r>
    <x v="0"/>
    <x v="1"/>
    <s v="4009"/>
    <s v="YSGOL EIFIONYDD"/>
    <n v="9.4142259414225933"/>
    <n v="85.416666666666671"/>
    <n v="53.125"/>
    <n v="47.6875"/>
    <n v="66.666666666666671"/>
    <n v="62.5"/>
    <n v="59.375"/>
    <x v="0"/>
    <n v="96"/>
    <n v="82"/>
    <n v="51"/>
    <n v="4578"/>
    <n v="64"/>
    <n v="60"/>
    <n v="57"/>
    <x v="3"/>
  </r>
  <r>
    <x v="0"/>
    <x v="1"/>
    <s v="4030"/>
    <s v="Ysgol Y Gader"/>
    <n v="5.3797468354430382"/>
    <n v="96.610169491525426"/>
    <n v="50.847457627118644"/>
    <n v="53.483050847457626"/>
    <n v="74.576271186440678"/>
    <n v="50.847457627118644"/>
    <n v="86.440677966101688"/>
    <x v="0"/>
    <n v="59"/>
    <n v="57"/>
    <n v="30"/>
    <n v="3155.5"/>
    <n v="44"/>
    <n v="30"/>
    <n v="51"/>
    <x v="3"/>
  </r>
  <r>
    <x v="0"/>
    <x v="1"/>
    <s v="4031"/>
    <s v="Ysgol Y Moelwyn"/>
    <n v="12.864077669902912"/>
    <n v="97.333333333333329"/>
    <n v="65.333333333333329"/>
    <n v="57.466666666666669"/>
    <n v="53.333333333333336"/>
    <n v="74.666666666666671"/>
    <n v="74.666666666666671"/>
    <x v="0"/>
    <n v="75"/>
    <n v="73"/>
    <n v="49"/>
    <n v="4310"/>
    <n v="40"/>
    <n v="56"/>
    <n v="56"/>
    <x v="0"/>
  </r>
  <r>
    <x v="0"/>
    <x v="1"/>
    <s v="4032"/>
    <s v="YSGOL UWCHRADD TYWYN"/>
    <n v="8.8372093023255811"/>
    <n v="98.969072164948457"/>
    <n v="52.577319587628864"/>
    <n v="47.927835051546388"/>
    <n v="79.381443298969074"/>
    <n v="52.577319587628864"/>
    <n v="68.041237113402062"/>
    <x v="1"/>
    <n v="97"/>
    <n v="96"/>
    <n v="51"/>
    <n v="4649"/>
    <n v="77"/>
    <n v="51"/>
    <n v="66"/>
    <x v="3"/>
  </r>
  <r>
    <x v="0"/>
    <x v="1"/>
    <s v="4033"/>
    <s v="Ysgol Y Berwyn"/>
    <n v="7.5"/>
    <n v="79.268292682926827"/>
    <n v="50"/>
    <n v="44.085365853658537"/>
    <n v="52.439024390243901"/>
    <n v="51.219512195121951"/>
    <n v="58.536585365853661"/>
    <x v="0"/>
    <n v="82"/>
    <n v="65"/>
    <n v="41"/>
    <n v="3615"/>
    <n v="43"/>
    <n v="42"/>
    <n v="48"/>
    <x v="3"/>
  </r>
  <r>
    <x v="0"/>
    <x v="1"/>
    <s v="4034"/>
    <s v="Ysgol Ardudwy"/>
    <n v="7.0844686648501369"/>
    <n v="98.550724637681157"/>
    <n v="33.333333333333336"/>
    <n v="45.666666666666664"/>
    <n v="59.420289855072461"/>
    <n v="42.028985507246375"/>
    <n v="47.826086956521742"/>
    <x v="0"/>
    <n v="69"/>
    <n v="68"/>
    <n v="23"/>
    <n v="3151"/>
    <n v="41"/>
    <n v="29"/>
    <n v="33"/>
    <x v="3"/>
  </r>
  <r>
    <x v="0"/>
    <x v="1"/>
    <s v="4036"/>
    <s v="Ysgol Friars"/>
    <n v="14.362657091561939"/>
    <n v="95.433789954337897"/>
    <n v="54.337899543378995"/>
    <n v="44.796803652968038"/>
    <n v="61.187214611872143"/>
    <n v="61.643835616438359"/>
    <n v="67.123287671232873"/>
    <x v="1"/>
    <n v="219"/>
    <n v="209"/>
    <n v="119"/>
    <n v="9810.5"/>
    <n v="134"/>
    <n v="135"/>
    <n v="147"/>
    <x v="0"/>
  </r>
  <r>
    <x v="0"/>
    <x v="1"/>
    <s v="4037"/>
    <s v="Ysgol Tryfan"/>
    <n v="11.708860759493671"/>
    <n v="86.666666666666671"/>
    <n v="61.333333333333336"/>
    <n v="51.78"/>
    <n v="85.333333333333329"/>
    <n v="64"/>
    <n v="73.333333333333329"/>
    <x v="0"/>
    <n v="75"/>
    <n v="65"/>
    <n v="46"/>
    <n v="3883.5"/>
    <n v="64"/>
    <n v="48"/>
    <n v="55"/>
    <x v="0"/>
  </r>
  <r>
    <x v="0"/>
    <x v="1"/>
    <s v="4039"/>
    <s v="Ysgol Syr Hugh Owen"/>
    <n v="13.360323886639677"/>
    <n v="84.472049689440993"/>
    <n v="45.341614906832298"/>
    <n v="41.760869565217391"/>
    <n v="59.627329192546583"/>
    <n v="45.962732919254655"/>
    <n v="64.596273291925471"/>
    <x v="0"/>
    <n v="161"/>
    <n v="136"/>
    <n v="73"/>
    <n v="6723.5"/>
    <n v="96"/>
    <n v="74"/>
    <n v="104"/>
    <x v="0"/>
  </r>
  <r>
    <x v="0"/>
    <x v="1"/>
    <s v="4040"/>
    <s v="Ysgol Glan y Mor"/>
    <n v="12.716763005780345"/>
    <n v="94.059405940594061"/>
    <n v="57.425742574257427"/>
    <n v="49.698019801980195"/>
    <n v="67.32673267326733"/>
    <n v="59.405940594059409"/>
    <n v="75.247524752475243"/>
    <x v="0"/>
    <n v="101"/>
    <n v="95"/>
    <n v="58"/>
    <n v="5019.5"/>
    <n v="68"/>
    <n v="60"/>
    <n v="76"/>
    <x v="0"/>
  </r>
  <r>
    <x v="0"/>
    <x v="2"/>
    <s v="4022"/>
    <s v="Ysgol John Bright"/>
    <n v="17.762512266928361"/>
    <n v="84.97652582159624"/>
    <n v="47.887323943661968"/>
    <n v="39.413145539906104"/>
    <n v="60.563380281690144"/>
    <n v="54.929577464788736"/>
    <n v="66.666666666666671"/>
    <x v="1"/>
    <n v="213"/>
    <n v="181"/>
    <n v="102"/>
    <n v="8395"/>
    <n v="129"/>
    <n v="117"/>
    <n v="142"/>
    <x v="2"/>
  </r>
  <r>
    <x v="0"/>
    <x v="2"/>
    <s v="4023"/>
    <s v="Ysgol Aberconwy"/>
    <n v="15.139031925849638"/>
    <n v="91.203703703703709"/>
    <n v="36.111111111111114"/>
    <n v="42.254629629629626"/>
    <n v="56.944444444444443"/>
    <n v="44.907407407407405"/>
    <n v="41.203703703703702"/>
    <x v="1"/>
    <n v="216"/>
    <n v="197"/>
    <n v="78"/>
    <n v="9127"/>
    <n v="123"/>
    <n v="97"/>
    <n v="89"/>
    <x v="2"/>
  </r>
  <r>
    <x v="0"/>
    <x v="2"/>
    <s v="4035"/>
    <s v="YSGOL DYFFRYN CONWY"/>
    <n v="8.3841463414634152"/>
    <n v="90.780141843971634"/>
    <n v="52.4822695035461"/>
    <n v="44.833333333333336"/>
    <n v="70.921985815602838"/>
    <n v="52.4822695035461"/>
    <n v="79.432624113475171"/>
    <x v="0"/>
    <n v="141"/>
    <n v="128"/>
    <n v="74"/>
    <n v="6321.5"/>
    <n v="100"/>
    <n v="74"/>
    <n v="112"/>
    <x v="3"/>
  </r>
  <r>
    <x v="0"/>
    <x v="2"/>
    <s v="4038"/>
    <s v="YSGOL Y CREUDDYN"/>
    <n v="6.8410462776659964"/>
    <n v="97.89473684210526"/>
    <n v="50.526315789473685"/>
    <n v="49.742105263157896"/>
    <n v="68.421052631578945"/>
    <n v="52.631578947368418"/>
    <n v="58.94736842105263"/>
    <x v="0"/>
    <n v="95"/>
    <n v="93"/>
    <n v="48"/>
    <n v="4725.5"/>
    <n v="65"/>
    <n v="50"/>
    <n v="56"/>
    <x v="3"/>
  </r>
  <r>
    <x v="0"/>
    <x v="2"/>
    <s v="5400"/>
    <s v="Ysgol Emrys ap Iwan"/>
    <n v="15.858668857847166"/>
    <n v="76.706827309236942"/>
    <n v="36.546184738955823"/>
    <n v="34.431726907630519"/>
    <n v="53.815261044176708"/>
    <n v="40.160642570281126"/>
    <n v="57.831325301204821"/>
    <x v="1"/>
    <n v="249"/>
    <n v="191"/>
    <n v="91"/>
    <n v="8573.5"/>
    <n v="134"/>
    <n v="100"/>
    <n v="144"/>
    <x v="2"/>
  </r>
  <r>
    <x v="0"/>
    <x v="2"/>
    <s v="5402"/>
    <s v="Eirias High School"/>
    <n v="12.641815235008103"/>
    <n v="94.377510040160644"/>
    <n v="55.823293172690761"/>
    <n v="44.815261044176708"/>
    <n v="77.510040160642575"/>
    <n v="58.634538152610439"/>
    <n v="71.084337349397586"/>
    <x v="1"/>
    <n v="249"/>
    <n v="235"/>
    <n v="139"/>
    <n v="11159"/>
    <n v="193"/>
    <n v="146"/>
    <n v="177"/>
    <x v="0"/>
  </r>
  <r>
    <x v="0"/>
    <x v="2"/>
    <s v="5403"/>
    <s v="Ysgol Bryn Elian"/>
    <n v="17.655367231638419"/>
    <n v="97.058823529411768"/>
    <n v="43.382352941176471"/>
    <n v="40.338235294117645"/>
    <n v="69.852941176470594"/>
    <n v="61.764705882352942"/>
    <n v="52.941176470588232"/>
    <x v="1"/>
    <n v="136"/>
    <n v="132"/>
    <n v="59"/>
    <n v="5486"/>
    <n v="95"/>
    <n v="84"/>
    <n v="72"/>
    <x v="2"/>
  </r>
  <r>
    <x v="0"/>
    <x v="3"/>
    <s v="4003"/>
    <s v="Rhyl High School"/>
    <n v="17.836257309941519"/>
    <n v="74.568965517241381"/>
    <n v="20.689655172413794"/>
    <n v="30.510775862068964"/>
    <n v="32.758620689655174"/>
    <n v="29.310344827586206"/>
    <n v="28.879310344827587"/>
    <x v="1"/>
    <n v="232"/>
    <n v="173"/>
    <n v="48"/>
    <n v="7078.5"/>
    <n v="76"/>
    <n v="68"/>
    <n v="67"/>
    <x v="2"/>
  </r>
  <r>
    <x v="0"/>
    <x v="3"/>
    <s v="4014"/>
    <s v="Prestatyn High School"/>
    <n v="13.530219780219779"/>
    <n v="89.836065573770497"/>
    <n v="33.442622950819676"/>
    <n v="39.032786885245905"/>
    <n v="51.147540983606561"/>
    <n v="38.360655737704917"/>
    <n v="55.081967213114751"/>
    <x v="1"/>
    <n v="305"/>
    <n v="274"/>
    <n v="102"/>
    <n v="11905"/>
    <n v="156"/>
    <n v="117"/>
    <n v="168"/>
    <x v="0"/>
  </r>
  <r>
    <x v="0"/>
    <x v="3"/>
    <s v="4020"/>
    <s v="Ysgol Uwchradd Glan Clwyd"/>
    <n v="7.9831932773109235"/>
    <n v="94.615384615384613"/>
    <n v="70.769230769230774"/>
    <n v="52.53846153846154"/>
    <n v="72.307692307692307"/>
    <n v="73.84615384615384"/>
    <n v="85.384615384615387"/>
    <x v="0"/>
    <n v="130"/>
    <n v="123"/>
    <n v="92"/>
    <n v="6830"/>
    <n v="94"/>
    <n v="96"/>
    <n v="111"/>
    <x v="3"/>
  </r>
  <r>
    <x v="0"/>
    <x v="3"/>
    <s v="4026"/>
    <s v="Denbigh High School"/>
    <n v="11.709286675639301"/>
    <n v="82.424242424242422"/>
    <n v="40"/>
    <n v="33.351515151515152"/>
    <n v="48.484848484848484"/>
    <n v="44.848484848484851"/>
    <n v="53.333333333333336"/>
    <x v="1"/>
    <n v="165"/>
    <n v="136"/>
    <n v="66"/>
    <n v="5503"/>
    <n v="80"/>
    <n v="74"/>
    <n v="88"/>
    <x v="0"/>
  </r>
  <r>
    <x v="0"/>
    <x v="3"/>
    <s v="4027"/>
    <s v="Ysgol Dinas Bran"/>
    <n v="10.178384050367262"/>
    <n v="86.734693877551024"/>
    <n v="35.204081632653065"/>
    <n v="40.053571428571431"/>
    <n v="67.34693877551021"/>
    <n v="42.857142857142854"/>
    <n v="55.612244897959187"/>
    <x v="0"/>
    <n v="196"/>
    <n v="170"/>
    <n v="69"/>
    <n v="7850.5"/>
    <n v="132"/>
    <n v="84"/>
    <n v="109"/>
    <x v="0"/>
  </r>
  <r>
    <x v="0"/>
    <x v="3"/>
    <s v="4031"/>
    <s v="Ysgol Brynhyfryd"/>
    <n v="5.7171514543630888"/>
    <n v="91.578947368421055"/>
    <n v="59.473684210526315"/>
    <n v="51.431578947368422"/>
    <n v="80"/>
    <n v="61.05263157894737"/>
    <n v="74.21052631578948"/>
    <x v="0"/>
    <n v="190"/>
    <n v="174"/>
    <n v="113"/>
    <n v="9772"/>
    <n v="152"/>
    <n v="116"/>
    <n v="141"/>
    <x v="3"/>
  </r>
  <r>
    <x v="0"/>
    <x v="3"/>
    <s v="4601"/>
    <s v="Blessed Edward Jones High Sch"/>
    <n v="34.398034398034397"/>
    <n v="79.74683544303798"/>
    <n v="39.240506329113927"/>
    <n v="34.784810126582279"/>
    <n v="64.556962025316452"/>
    <n v="43.037974683544306"/>
    <n v="50.632911392405063"/>
    <x v="1"/>
    <n v="79"/>
    <n v="63"/>
    <n v="31"/>
    <n v="2748"/>
    <n v="51"/>
    <n v="34"/>
    <n v="40"/>
    <x v="4"/>
  </r>
  <r>
    <x v="0"/>
    <x v="3"/>
    <s v="5901"/>
    <s v="St Brigid's Secondary"/>
    <n v="2.1352313167259789"/>
    <n v="94.545454545454547"/>
    <n v="69.090909090909093"/>
    <n v="56.654545454545456"/>
    <n v="89.090909090909093"/>
    <n v="69.090909090909093"/>
    <n v="90.909090909090907"/>
    <x v="1"/>
    <n v="55"/>
    <n v="52"/>
    <n v="38"/>
    <n v="3116"/>
    <n v="49"/>
    <n v="38"/>
    <n v="50"/>
    <x v="3"/>
  </r>
  <r>
    <x v="0"/>
    <x v="4"/>
    <s v="4000"/>
    <s v="Hawarden High School"/>
    <n v="5.187637969094923"/>
    <n v="94.350282485875709"/>
    <n v="56.497175141242941"/>
    <n v="51.353107344632768"/>
    <n v="74.011299435028249"/>
    <n v="59.887005649717516"/>
    <n v="78.531073446327682"/>
    <x v="1"/>
    <n v="177"/>
    <n v="167"/>
    <n v="100"/>
    <n v="9089.5"/>
    <n v="131"/>
    <n v="106"/>
    <n v="139"/>
    <x v="3"/>
  </r>
  <r>
    <x v="0"/>
    <x v="4"/>
    <s v="4006"/>
    <s v="Alun School"/>
    <n v="5.9397884458909687"/>
    <n v="95.6"/>
    <n v="52.4"/>
    <n v="48.316000000000003"/>
    <n v="59.6"/>
    <n v="60.4"/>
    <n v="72.8"/>
    <x v="1"/>
    <n v="250"/>
    <n v="239"/>
    <n v="131"/>
    <n v="12079"/>
    <n v="149"/>
    <n v="151"/>
    <n v="182"/>
    <x v="3"/>
  </r>
  <r>
    <x v="0"/>
    <x v="4"/>
    <s v="4011"/>
    <s v="Elfed High School"/>
    <n v="6.3515509601181686"/>
    <n v="95.714285714285708"/>
    <n v="51.428571428571431"/>
    <n v="42.782142857142858"/>
    <n v="66.428571428571431"/>
    <n v="55.714285714285715"/>
    <n v="65"/>
    <x v="1"/>
    <n v="140"/>
    <n v="134"/>
    <n v="72"/>
    <n v="5989.5"/>
    <n v="93"/>
    <n v="78"/>
    <n v="91"/>
    <x v="3"/>
  </r>
  <r>
    <x v="0"/>
    <x v="4"/>
    <s v="4012"/>
    <s v="Holywell High School"/>
    <n v="15.722379603399434"/>
    <n v="78.911564625850346"/>
    <n v="24.489795918367346"/>
    <n v="30.414965986394559"/>
    <n v="46.938775510204081"/>
    <n v="31.972789115646258"/>
    <n v="35.374149659863946"/>
    <x v="1"/>
    <n v="147"/>
    <n v="116"/>
    <n v="36"/>
    <n v="4471"/>
    <n v="69"/>
    <n v="47"/>
    <n v="52"/>
    <x v="2"/>
  </r>
  <r>
    <x v="0"/>
    <x v="4"/>
    <s v="4013"/>
    <s v="St. David's High School"/>
    <n v="7.9710144927536222"/>
    <n v="94.782608695652172"/>
    <n v="40.869565217391305"/>
    <n v="44.208695652173915"/>
    <n v="70.434782608695656"/>
    <n v="41.739130434782609"/>
    <n v="70.434782608695656"/>
    <x v="1"/>
    <n v="115"/>
    <n v="109"/>
    <n v="47"/>
    <n v="5084"/>
    <n v="81"/>
    <n v="48"/>
    <n v="81"/>
    <x v="3"/>
  </r>
  <r>
    <x v="0"/>
    <x v="4"/>
    <s v="4017"/>
    <s v="Castell Alun High School"/>
    <n v="4.1666666666666661"/>
    <n v="94.146341463414629"/>
    <n v="61.951219512195124"/>
    <n v="46.99512195121951"/>
    <n v="79.024390243902445"/>
    <n v="69.268292682926827"/>
    <n v="67.804878048780495"/>
    <x v="1"/>
    <n v="205"/>
    <n v="193"/>
    <n v="127"/>
    <n v="9634"/>
    <n v="162"/>
    <n v="142"/>
    <n v="139"/>
    <x v="3"/>
  </r>
  <r>
    <x v="0"/>
    <x v="4"/>
    <s v="4018"/>
    <s v="Maes Garmon"/>
    <n v="9.787234042553191"/>
    <n v="95.454545454545453"/>
    <n v="48.18181818181818"/>
    <n v="45.536363636363639"/>
    <n v="79.090909090909093"/>
    <n v="49.090909090909093"/>
    <n v="60"/>
    <x v="0"/>
    <n v="110"/>
    <n v="105"/>
    <n v="53"/>
    <n v="5009"/>
    <n v="87"/>
    <n v="54"/>
    <n v="66"/>
    <x v="3"/>
  </r>
  <r>
    <x v="0"/>
    <x v="4"/>
    <s v="4019"/>
    <s v="John Summers High School"/>
    <n v="27.083333333333332"/>
    <n v="83.673469387755105"/>
    <n v="19.387755102040817"/>
    <n v="26.841836734693878"/>
    <n v="40.816326530612244"/>
    <n v="20.408163265306122"/>
    <n v="44.897959183673471"/>
    <x v="1"/>
    <n v="98"/>
    <n v="82"/>
    <n v="19"/>
    <n v="2630.5"/>
    <n v="40"/>
    <n v="20"/>
    <n v="44"/>
    <x v="1"/>
  </r>
  <r>
    <x v="0"/>
    <x v="4"/>
    <s v="4021"/>
    <s v="Flint High School"/>
    <n v="16.5016501650165"/>
    <n v="89.075630252100837"/>
    <n v="30.252100840336134"/>
    <n v="34.067226890756302"/>
    <n v="46.218487394957982"/>
    <n v="35.294117647058826"/>
    <n v="46.218487394957982"/>
    <x v="1"/>
    <n v="119"/>
    <n v="106"/>
    <n v="36"/>
    <n v="4054"/>
    <n v="55"/>
    <n v="42"/>
    <n v="55"/>
    <x v="2"/>
  </r>
  <r>
    <x v="0"/>
    <x v="4"/>
    <s v="4022"/>
    <s v="Connah's Quay High School,"/>
    <n v="12.882787750791975"/>
    <n v="92.929292929292927"/>
    <n v="41.414141414141412"/>
    <n v="41.765151515151516"/>
    <n v="58.585858585858588"/>
    <n v="47.979797979797979"/>
    <n v="72.222222222222229"/>
    <x v="1"/>
    <n v="198"/>
    <n v="184"/>
    <n v="82"/>
    <n v="8269.5"/>
    <n v="116"/>
    <n v="95"/>
    <n v="143"/>
    <x v="0"/>
  </r>
  <r>
    <x v="0"/>
    <x v="4"/>
    <s v="4042"/>
    <s v="Argoed School"/>
    <n v="4.2662116040955631"/>
    <n v="99.193548387096769"/>
    <n v="64.516129032258064"/>
    <n v="52.407258064516128"/>
    <n v="79.032258064516128"/>
    <n v="68.548387096774192"/>
    <n v="80.645161290322577"/>
    <x v="1"/>
    <n v="124"/>
    <n v="123"/>
    <n v="80"/>
    <n v="6498.5"/>
    <n v="98"/>
    <n v="85"/>
    <n v="100"/>
    <x v="3"/>
  </r>
  <r>
    <x v="0"/>
    <x v="4"/>
    <s v="4600"/>
    <s v="St. Richard Gwyn High School"/>
    <n v="7.8624078624078626"/>
    <n v="97.142857142857139"/>
    <n v="51.428571428571431"/>
    <n v="49.697142857142858"/>
    <n v="65.714285714285708"/>
    <n v="57.714285714285715"/>
    <n v="81.714285714285708"/>
    <x v="1"/>
    <n v="175"/>
    <n v="170"/>
    <n v="90"/>
    <n v="8697"/>
    <n v="115"/>
    <n v="101"/>
    <n v="143"/>
    <x v="3"/>
  </r>
  <r>
    <x v="0"/>
    <x v="5"/>
    <s v="4029"/>
    <s v="Ysgol y Grango"/>
    <n v="15.942028985507244"/>
    <n v="88.461538461538467"/>
    <n v="37.179487179487182"/>
    <n v="38.955128205128204"/>
    <n v="60.256410256410255"/>
    <n v="42.307692307692307"/>
    <n v="64.102564102564102"/>
    <x v="1"/>
    <n v="78"/>
    <n v="69"/>
    <n v="29"/>
    <n v="3038.5"/>
    <n v="47"/>
    <n v="33"/>
    <n v="50"/>
    <x v="2"/>
  </r>
  <r>
    <x v="0"/>
    <x v="5"/>
    <s v="4032"/>
    <s v="YSGOL MORGAN LLWYD"/>
    <n v="8.3832335329341312"/>
    <n v="98.373983739837399"/>
    <n v="51.219512195121951"/>
    <n v="52.930894308943088"/>
    <n v="70.731707317073173"/>
    <n v="63.414634146341463"/>
    <n v="58.536585365853661"/>
    <x v="0"/>
    <n v="123"/>
    <n v="121"/>
    <n v="63"/>
    <n v="6510.5"/>
    <n v="87"/>
    <n v="78"/>
    <n v="72"/>
    <x v="3"/>
  </r>
  <r>
    <x v="0"/>
    <x v="5"/>
    <s v="4033"/>
    <s v="Ysgol Bryn Alyn"/>
    <n v="19.946452476572958"/>
    <n v="78.980891719745216"/>
    <n v="29.29936305732484"/>
    <n v="33.668789808917197"/>
    <n v="50.318471337579616"/>
    <n v="32.484076433121018"/>
    <n v="43.949044585987259"/>
    <x v="1"/>
    <n v="157"/>
    <n v="124"/>
    <n v="46"/>
    <n v="5286"/>
    <n v="79"/>
    <n v="51"/>
    <n v="69"/>
    <x v="2"/>
  </r>
  <r>
    <x v="0"/>
    <x v="5"/>
    <s v="4034"/>
    <s v="Darland High School"/>
    <n v="6.7193675889328066"/>
    <n v="93.548387096774192"/>
    <n v="55.913978494623656"/>
    <n v="48.043010752688176"/>
    <n v="77.41935483870968"/>
    <n v="61.29032258064516"/>
    <n v="60.752688172043008"/>
    <x v="1"/>
    <n v="186"/>
    <n v="174"/>
    <n v="104"/>
    <n v="8936"/>
    <n v="144"/>
    <n v="114"/>
    <n v="113"/>
    <x v="3"/>
  </r>
  <r>
    <x v="0"/>
    <x v="5"/>
    <s v="4044"/>
    <s v="Ysgol Rhiwabon"/>
    <n v="20.454545454545457"/>
    <n v="86.06557377049181"/>
    <n v="35.245901639344261"/>
    <n v="38.221311475409834"/>
    <n v="56.557377049180324"/>
    <n v="43.442622950819676"/>
    <n v="46.721311475409834"/>
    <x v="1"/>
    <n v="122"/>
    <n v="105"/>
    <n v="43"/>
    <n v="4663"/>
    <n v="69"/>
    <n v="53"/>
    <n v="57"/>
    <x v="1"/>
  </r>
  <r>
    <x v="0"/>
    <x v="5"/>
    <s v="4048"/>
    <s v="Rhosnesni High School"/>
    <n v="19.893428063943162"/>
    <n v="86.30705394190872"/>
    <n v="31.53526970954357"/>
    <n v="35.060165975103736"/>
    <n v="46.473029045643152"/>
    <n v="43.15352697095436"/>
    <n v="42.323651452282157"/>
    <x v="1"/>
    <n v="241"/>
    <n v="208"/>
    <n v="76"/>
    <n v="8449.5"/>
    <n v="112"/>
    <n v="104"/>
    <n v="102"/>
    <x v="2"/>
  </r>
  <r>
    <x v="0"/>
    <x v="5"/>
    <s v="4049"/>
    <s v="Ysgol Clywedog"/>
    <n v="16.462167689161554"/>
    <n v="92.035398230088489"/>
    <n v="34.955752212389378"/>
    <n v="39.911504424778762"/>
    <n v="49.557522123893804"/>
    <n v="46.017699115044245"/>
    <n v="47.345132743362832"/>
    <x v="1"/>
    <n v="226"/>
    <n v="208"/>
    <n v="79"/>
    <n v="9020"/>
    <n v="112"/>
    <n v="104"/>
    <n v="107"/>
    <x v="2"/>
  </r>
  <r>
    <x v="0"/>
    <x v="5"/>
    <s v="4603"/>
    <s v="St Joseph's Catholic and Anglican High"/>
    <n v="9.9494097807757171"/>
    <n v="94.339622641509436"/>
    <n v="60.377358490566039"/>
    <n v="48.405660377358494"/>
    <n v="79.245283018867923"/>
    <n v="62.264150943396224"/>
    <n v="76.415094339622641"/>
    <x v="1"/>
    <n v="106"/>
    <n v="100"/>
    <n v="64"/>
    <n v="5131"/>
    <n v="84"/>
    <n v="66"/>
    <n v="81"/>
    <x v="3"/>
  </r>
  <r>
    <x v="0"/>
    <x v="5"/>
    <s v="5401"/>
    <s v="THE MAELOR SCHOOL"/>
    <n v="4.7546012269938656"/>
    <n v="99.230769230769226"/>
    <n v="57.692307692307693"/>
    <n v="50.792307692307695"/>
    <n v="78.461538461538467"/>
    <n v="67.692307692307693"/>
    <n v="72.307692307692307"/>
    <x v="1"/>
    <n v="130"/>
    <n v="129"/>
    <n v="75"/>
    <n v="6603"/>
    <n v="102"/>
    <n v="88"/>
    <n v="94"/>
    <x v="3"/>
  </r>
  <r>
    <x v="0"/>
    <x v="6"/>
    <s v="4000"/>
    <s v="Ysgol Uwchradd Caereinion High School"/>
    <n v="4.6511627906976747"/>
    <n v="91.111111111111114"/>
    <n v="71.111111111111114"/>
    <n v="53.638888888888886"/>
    <n v="83.333333333333329"/>
    <n v="74.444444444444443"/>
    <n v="77.777777777777771"/>
    <x v="0"/>
    <n v="90"/>
    <n v="82"/>
    <n v="64"/>
    <n v="4827.5"/>
    <n v="75"/>
    <n v="67"/>
    <n v="70"/>
    <x v="3"/>
  </r>
  <r>
    <x v="0"/>
    <x v="6"/>
    <s v="4001"/>
    <s v="Llanfyllin High School"/>
    <n v="4.7435897435897436"/>
    <n v="100"/>
    <n v="72.41379310344827"/>
    <n v="53.013793103448279"/>
    <n v="85.517241379310349"/>
    <n v="75.862068965517238"/>
    <n v="84.827586206896555"/>
    <x v="0"/>
    <n v="145"/>
    <n v="145"/>
    <n v="105"/>
    <n v="7687"/>
    <n v="124"/>
    <n v="110"/>
    <n v="123"/>
    <x v="3"/>
  </r>
  <r>
    <x v="0"/>
    <x v="6"/>
    <s v="4002"/>
    <s v="LLANIDLOES HIGH SCHOOL"/>
    <n v="5.1063829787234036"/>
    <n v="96.25"/>
    <n v="57.5"/>
    <n v="55.228124999999999"/>
    <n v="82.5"/>
    <n v="60"/>
    <n v="71.875"/>
    <x v="0"/>
    <n v="160"/>
    <n v="154"/>
    <n v="92"/>
    <n v="8836.5"/>
    <n v="132"/>
    <n v="96"/>
    <n v="115"/>
    <x v="3"/>
  </r>
  <r>
    <x v="0"/>
    <x v="6"/>
    <s v="4003"/>
    <s v="YSGOL BRO DDYFI"/>
    <n v="10.852713178294573"/>
    <n v="100"/>
    <n v="44.230769230769234"/>
    <n v="45.480769230769234"/>
    <n v="36.53846153846154"/>
    <n v="53.846153846153847"/>
    <n v="63.46153846153846"/>
    <x v="0"/>
    <n v="52"/>
    <n v="52"/>
    <n v="23"/>
    <n v="2365"/>
    <n v="19"/>
    <n v="28"/>
    <n v="33"/>
    <x v="0"/>
  </r>
  <r>
    <x v="0"/>
    <x v="6"/>
    <s v="4011"/>
    <s v="Newtown High School"/>
    <n v="16.312056737588655"/>
    <n v="95.070422535211264"/>
    <n v="46.478873239436616"/>
    <n v="43.260563380281688"/>
    <n v="57.74647887323944"/>
    <n v="50.70422535211268"/>
    <n v="61.267605633802816"/>
    <x v="1"/>
    <n v="142"/>
    <n v="135"/>
    <n v="66"/>
    <n v="6143"/>
    <n v="82"/>
    <n v="72"/>
    <n v="87"/>
    <x v="2"/>
  </r>
  <r>
    <x v="0"/>
    <x v="6"/>
    <s v="4013"/>
    <s v="WELSHPOOL HIGH SCHOOL"/>
    <n v="9.5238095238095237"/>
    <n v="95.212765957446805"/>
    <n v="55.319148936170215"/>
    <n v="47.420212765957444"/>
    <n v="68.61702127659575"/>
    <n v="63.297872340425535"/>
    <n v="77.659574468085111"/>
    <x v="1"/>
    <n v="188"/>
    <n v="179"/>
    <n v="104"/>
    <n v="8915"/>
    <n v="129"/>
    <n v="119"/>
    <n v="146"/>
    <x v="3"/>
  </r>
  <r>
    <x v="0"/>
    <x v="6"/>
    <s v="4014"/>
    <s v="John Beddoes School"/>
    <n v="16.228070175438596"/>
    <n v="93.333333333333329"/>
    <n v="54.444444444444443"/>
    <n v="46.62222222222222"/>
    <n v="66.666666666666671"/>
    <n v="61.111111111111114"/>
    <n v="74.444444444444443"/>
    <x v="1"/>
    <n v="90"/>
    <n v="84"/>
    <n v="49"/>
    <n v="4196"/>
    <n v="60"/>
    <n v="55"/>
    <n v="67"/>
    <x v="2"/>
  </r>
  <r>
    <x v="0"/>
    <x v="6"/>
    <s v="4019"/>
    <s v="LLANDRINDOD HIGH SCHOOL"/>
    <n v="12.639405204460965"/>
    <n v="95.575221238938056"/>
    <n v="58.407079646017699"/>
    <n v="49.986725663716811"/>
    <n v="69.026548672566378"/>
    <n v="61.946902654867259"/>
    <n v="74.336283185840713"/>
    <x v="1"/>
    <n v="113"/>
    <n v="108"/>
    <n v="66"/>
    <n v="5648.5"/>
    <n v="78"/>
    <n v="70"/>
    <n v="84"/>
    <x v="0"/>
  </r>
  <r>
    <x v="0"/>
    <x v="6"/>
    <s v="4020"/>
    <s v="BUILTH WELLS HIGH SCHOOL"/>
    <n v="4.6589018302828622"/>
    <n v="92.063492063492063"/>
    <n v="62.698412698412696"/>
    <n v="48.035714285714285"/>
    <n v="76.19047619047619"/>
    <n v="67.460317460317455"/>
    <n v="80.952380952380949"/>
    <x v="0"/>
    <n v="126"/>
    <n v="116"/>
    <n v="79"/>
    <n v="6052.5"/>
    <n v="96"/>
    <n v="85"/>
    <n v="102"/>
    <x v="3"/>
  </r>
  <r>
    <x v="0"/>
    <x v="6"/>
    <s v="4021"/>
    <s v="Maesydderwen Comprehensive"/>
    <n v="14.516129032258066"/>
    <n v="88.983050847457633"/>
    <n v="36.440677966101696"/>
    <n v="39.220338983050844"/>
    <n v="59.322033898305087"/>
    <n v="44.067796610169495"/>
    <n v="50"/>
    <x v="1"/>
    <n v="118"/>
    <n v="105"/>
    <n v="43"/>
    <n v="4628"/>
    <n v="70"/>
    <n v="52"/>
    <n v="59"/>
    <x v="0"/>
  </r>
  <r>
    <x v="0"/>
    <x v="6"/>
    <s v="4022"/>
    <s v="BRECON HIGH SCHOOL"/>
    <n v="9.0909090909090917"/>
    <n v="86.805555555555557"/>
    <n v="52.083333333333336"/>
    <n v="43.583333333333336"/>
    <n v="75.694444444444443"/>
    <n v="65.277777777777771"/>
    <n v="57.638888888888886"/>
    <x v="0"/>
    <n v="144"/>
    <n v="125"/>
    <n v="75"/>
    <n v="6276"/>
    <n v="109"/>
    <n v="94"/>
    <n v="83"/>
    <x v="3"/>
  </r>
  <r>
    <x v="0"/>
    <x v="6"/>
    <s v="4023"/>
    <s v="Gwernyfed High School"/>
    <n v="3.7267080745341614"/>
    <n v="99.038461538461533"/>
    <n v="68.269230769230774"/>
    <n v="51.947115384615387"/>
    <n v="83.65384615384616"/>
    <n v="73.07692307692308"/>
    <n v="82.692307692307693"/>
    <x v="1"/>
    <n v="104"/>
    <n v="103"/>
    <n v="71"/>
    <n v="5402.5"/>
    <n v="87"/>
    <n v="76"/>
    <n v="86"/>
    <x v="3"/>
  </r>
  <r>
    <x v="0"/>
    <x v="6"/>
    <s v="4024"/>
    <s v="Crickhowell High School"/>
    <n v="5.4006968641114987"/>
    <n v="94.871794871794876"/>
    <n v="60.683760683760681"/>
    <n v="49.452991452991455"/>
    <n v="80.341880341880341"/>
    <n v="70.085470085470092"/>
    <n v="74.358974358974365"/>
    <x v="1"/>
    <n v="117"/>
    <n v="111"/>
    <n v="71"/>
    <n v="5786"/>
    <n v="94"/>
    <n v="82"/>
    <n v="87"/>
    <x v="3"/>
  </r>
  <r>
    <x v="0"/>
    <x v="7"/>
    <s v="4041"/>
    <s v="GYFUN LLANBEDR PONT STEFFAN"/>
    <n v="14.432989690721648"/>
    <n v="83.870967741935488"/>
    <n v="43.548387096774192"/>
    <n v="45.451612903225808"/>
    <n v="55.645161290322584"/>
    <n v="52.41935483870968"/>
    <n v="72.58064516129032"/>
    <x v="0"/>
    <n v="124"/>
    <n v="104"/>
    <n v="54"/>
    <n v="5636"/>
    <n v="69"/>
    <n v="65"/>
    <n v="90"/>
    <x v="0"/>
  </r>
  <r>
    <x v="0"/>
    <x v="7"/>
    <s v="4042"/>
    <s v="GYFUN ABERAERON COMPREHENSIVE"/>
    <n v="10.915492957746478"/>
    <n v="88.495575221238937"/>
    <n v="42.477876106194692"/>
    <n v="47.685840707964601"/>
    <n v="69.911504424778755"/>
    <n v="44.247787610619469"/>
    <n v="69.911504424778755"/>
    <x v="0"/>
    <n v="113"/>
    <n v="100"/>
    <n v="48"/>
    <n v="5388.5"/>
    <n v="79"/>
    <n v="50"/>
    <n v="79"/>
    <x v="0"/>
  </r>
  <r>
    <x v="0"/>
    <x v="7"/>
    <s v="4044"/>
    <s v="CARDIGAN SECONDARY SCHOOL"/>
    <n v="14.26056338028169"/>
    <n v="87.121212121212125"/>
    <n v="39.393939393939391"/>
    <n v="40.272727272727273"/>
    <n v="52.272727272727273"/>
    <n v="44.696969696969695"/>
    <n v="54.545454545454547"/>
    <x v="0"/>
    <n v="132"/>
    <n v="115"/>
    <n v="52"/>
    <n v="5316"/>
    <n v="69"/>
    <n v="59"/>
    <n v="72"/>
    <x v="0"/>
  </r>
  <r>
    <x v="0"/>
    <x v="7"/>
    <s v="4046"/>
    <s v="UWCHRADD TREGARON"/>
    <n v="6.6202090592334493"/>
    <n v="90.740740740740748"/>
    <n v="50"/>
    <n v="46.981481481481481"/>
    <n v="57.407407407407405"/>
    <n v="59.25925925925926"/>
    <n v="66.666666666666671"/>
    <x v="0"/>
    <n v="54"/>
    <n v="49"/>
    <n v="27"/>
    <n v="2537"/>
    <n v="31"/>
    <n v="32"/>
    <n v="36"/>
    <x v="3"/>
  </r>
  <r>
    <x v="0"/>
    <x v="7"/>
    <s v="4047"/>
    <s v="Penglais School"/>
    <n v="8.0536912751677843"/>
    <n v="92.890995260663502"/>
    <n v="45.497630331753555"/>
    <n v="47.277251184834121"/>
    <n v="62.559241706161139"/>
    <n v="49.763033175355453"/>
    <n v="69.194312796208536"/>
    <x v="1"/>
    <n v="211"/>
    <n v="196"/>
    <n v="96"/>
    <n v="9975.5"/>
    <n v="132"/>
    <n v="105"/>
    <n v="146"/>
    <x v="3"/>
  </r>
  <r>
    <x v="0"/>
    <x v="7"/>
    <s v="4048"/>
    <s v="YSGOL GYFUN PENWEDDIG"/>
    <n v="1.875"/>
    <n v="95.145631067961162"/>
    <n v="65.048543689320383"/>
    <n v="57.567961165048544"/>
    <n v="70.873786407766985"/>
    <n v="69.902912621359221"/>
    <n v="89.320388349514559"/>
    <x v="0"/>
    <n v="103"/>
    <n v="98"/>
    <n v="67"/>
    <n v="5929.5"/>
    <n v="73"/>
    <n v="72"/>
    <n v="92"/>
    <x v="3"/>
  </r>
  <r>
    <x v="0"/>
    <x v="7"/>
    <s v="4059"/>
    <s v="Ysgol Gyfun Dyffryn Teifi"/>
    <n v="6.517311608961303"/>
    <n v="93.61702127659575"/>
    <n v="56.382978723404257"/>
    <n v="50.255319148936174"/>
    <n v="72.340425531914889"/>
    <n v="59.574468085106382"/>
    <n v="63.829787234042556"/>
    <x v="0"/>
    <n v="94"/>
    <n v="88"/>
    <n v="53"/>
    <n v="4724"/>
    <n v="68"/>
    <n v="56"/>
    <n v="60"/>
    <x v="3"/>
  </r>
  <r>
    <x v="0"/>
    <x v="8"/>
    <s v="4031"/>
    <s v="YSGOL BRO GWAUN"/>
    <n v="15.89648798521257"/>
    <n v="87.804878048780495"/>
    <n v="49.59349593495935"/>
    <n v="45.174796747967477"/>
    <n v="59.349593495934961"/>
    <n v="52.032520325203251"/>
    <n v="77.235772357723576"/>
    <x v="1"/>
    <n v="123"/>
    <n v="108"/>
    <n v="61"/>
    <n v="5556.5"/>
    <n v="73"/>
    <n v="64"/>
    <n v="95"/>
    <x v="2"/>
  </r>
  <r>
    <x v="0"/>
    <x v="8"/>
    <s v="4034"/>
    <s v="Ysgol Dewi Sant"/>
    <n v="9.7014925373134329"/>
    <n v="91.011235955056179"/>
    <n v="51.685393258426963"/>
    <n v="48.943820224719104"/>
    <n v="69.662921348314612"/>
    <n v="59.550561797752806"/>
    <n v="73.033707865168537"/>
    <x v="1"/>
    <n v="89"/>
    <n v="81"/>
    <n v="46"/>
    <n v="4356"/>
    <n v="62"/>
    <n v="53"/>
    <n v="65"/>
    <x v="3"/>
  </r>
  <r>
    <x v="0"/>
    <x v="8"/>
    <s v="4035"/>
    <s v="Ysgol Greenhill School"/>
    <n v="8.2204155374887087"/>
    <n v="90.534979423868307"/>
    <n v="52.263374485596707"/>
    <n v="46.858024691358025"/>
    <n v="69.135802469135797"/>
    <n v="55.144032921810698"/>
    <n v="73.251028806584358"/>
    <x v="1"/>
    <n v="243"/>
    <n v="220"/>
    <n v="127"/>
    <n v="11386.5"/>
    <n v="168"/>
    <n v="134"/>
    <n v="178"/>
    <x v="3"/>
  </r>
  <r>
    <x v="0"/>
    <x v="8"/>
    <s v="4038"/>
    <s v="Pembroke School"/>
    <n v="19.101123595505616"/>
    <n v="77.813504823151121"/>
    <n v="35.048231511254016"/>
    <n v="31.467845659163988"/>
    <n v="53.69774919614148"/>
    <n v="40.836012861736336"/>
    <n v="45.016077170418008"/>
    <x v="1"/>
    <n v="311"/>
    <n v="242"/>
    <n v="109"/>
    <n v="9786.5"/>
    <n v="167"/>
    <n v="127"/>
    <n v="140"/>
    <x v="2"/>
  </r>
  <r>
    <x v="0"/>
    <x v="8"/>
    <s v="4055"/>
    <s v="Sir Thomas Picton"/>
    <n v="9.269356597600872"/>
    <n v="88.950276243093924"/>
    <n v="58.011049723756905"/>
    <n v="44.389502762430936"/>
    <n v="68.508287292817684"/>
    <n v="72.928176795580114"/>
    <n v="67.403314917127076"/>
    <x v="1"/>
    <n v="181"/>
    <n v="161"/>
    <n v="105"/>
    <n v="8034.5"/>
    <n v="124"/>
    <n v="132"/>
    <n v="122"/>
    <x v="3"/>
  </r>
  <r>
    <x v="0"/>
    <x v="8"/>
    <s v="4063"/>
    <s v="Milford Haven School"/>
    <n v="15.736040609137056"/>
    <n v="90.338164251207729"/>
    <n v="39.613526570048307"/>
    <n v="38.311594202898547"/>
    <n v="57.971014492753625"/>
    <n v="50.24154589371981"/>
    <n v="61.352657004830917"/>
    <x v="1"/>
    <n v="207"/>
    <n v="187"/>
    <n v="82"/>
    <n v="7930.5"/>
    <n v="120"/>
    <n v="104"/>
    <n v="127"/>
    <x v="2"/>
  </r>
  <r>
    <x v="0"/>
    <x v="8"/>
    <s v="4064"/>
    <s v="YSGOL Y PRESELI"/>
    <n v="5.7034220532319395"/>
    <n v="92.307692307692307"/>
    <n v="67.455621301775153"/>
    <n v="55.002958579881657"/>
    <n v="84.023668639053255"/>
    <n v="71.005917159763314"/>
    <n v="76.92307692307692"/>
    <x v="0"/>
    <n v="169"/>
    <n v="156"/>
    <n v="114"/>
    <n v="9295.5"/>
    <n v="142"/>
    <n v="120"/>
    <n v="130"/>
    <x v="3"/>
  </r>
  <r>
    <x v="0"/>
    <x v="8"/>
    <s v="4511"/>
    <s v="Tasker Milward VC School"/>
    <n v="12.176724137931034"/>
    <n v="86.602870813397132"/>
    <n v="43.062200956937801"/>
    <n v="38.97846889952153"/>
    <n v="55.980861244019138"/>
    <n v="47.368421052631582"/>
    <n v="66.028708133971293"/>
    <x v="1"/>
    <n v="209"/>
    <n v="181"/>
    <n v="90"/>
    <n v="8146.5"/>
    <n v="117"/>
    <n v="99"/>
    <n v="138"/>
    <x v="0"/>
  </r>
  <r>
    <x v="0"/>
    <x v="9"/>
    <s v="4024"/>
    <s v="Ysgol Gyfun Pantycelyn"/>
    <n v="6.7692307692307692"/>
    <n v="92.10526315789474"/>
    <n v="59.210526315789473"/>
    <n v="50.407894736842103"/>
    <n v="53.94736842105263"/>
    <n v="68.421052631578945"/>
    <n v="78.94736842105263"/>
    <x v="0"/>
    <n v="76"/>
    <n v="70"/>
    <n v="45"/>
    <n v="3831"/>
    <n v="41"/>
    <n v="52"/>
    <n v="60"/>
    <x v="3"/>
  </r>
  <r>
    <x v="0"/>
    <x v="9"/>
    <s v="4028"/>
    <s v="Ysgol  Tre-Gib"/>
    <n v="12.195121951219512"/>
    <n v="90.066225165562912"/>
    <n v="50.993377483443709"/>
    <n v="52.55298013245033"/>
    <n v="72.847682119205302"/>
    <n v="50.993377483443709"/>
    <n v="68.874172185430467"/>
    <x v="0"/>
    <n v="151"/>
    <n v="136"/>
    <n v="77"/>
    <n v="7935.5"/>
    <n v="110"/>
    <n v="77"/>
    <n v="104"/>
    <x v="0"/>
  </r>
  <r>
    <x v="0"/>
    <x v="9"/>
    <s v="4029"/>
    <s v="Ysgol  Dyffryn Aman"/>
    <n v="16.170212765957448"/>
    <n v="86.407766990291265"/>
    <n v="38.187702265372167"/>
    <n v="42.1957928802589"/>
    <n v="64.401294498381873"/>
    <n v="43.36569579288026"/>
    <n v="60.841423948220061"/>
    <x v="0"/>
    <n v="309"/>
    <n v="267"/>
    <n v="118"/>
    <n v="13038.5"/>
    <n v="199"/>
    <n v="134"/>
    <n v="188"/>
    <x v="2"/>
  </r>
  <r>
    <x v="0"/>
    <x v="9"/>
    <s v="4050"/>
    <s v="Coedcae School"/>
    <n v="22.641509433962266"/>
    <n v="86.829268292682926"/>
    <n v="36.097560975609753"/>
    <n v="38.887804878048783"/>
    <n v="48.780487804878049"/>
    <n v="42.926829268292686"/>
    <n v="62.926829268292686"/>
    <x v="1"/>
    <n v="205"/>
    <n v="178"/>
    <n v="74"/>
    <n v="7972"/>
    <n v="100"/>
    <n v="88"/>
    <n v="129"/>
    <x v="1"/>
  </r>
  <r>
    <x v="0"/>
    <x v="9"/>
    <s v="4052"/>
    <s v="Ysgol Gyfun Y Strade"/>
    <n v="9.7186700767263421"/>
    <n v="92.452830188679243"/>
    <n v="66.037735849056602"/>
    <n v="51.877358490566039"/>
    <n v="74.213836477987428"/>
    <n v="66.666666666666671"/>
    <n v="83.018867924528308"/>
    <x v="0"/>
    <n v="159"/>
    <n v="147"/>
    <n v="105"/>
    <n v="8248.5"/>
    <n v="118"/>
    <n v="106"/>
    <n v="132"/>
    <x v="3"/>
  </r>
  <r>
    <x v="0"/>
    <x v="9"/>
    <s v="4053"/>
    <s v="Glan-y-mor School"/>
    <n v="21.57190635451505"/>
    <n v="79.545454545454547"/>
    <n v="34.090909090909093"/>
    <n v="37.321969696969695"/>
    <n v="55.303030303030305"/>
    <n v="50"/>
    <n v="40.909090909090907"/>
    <x v="1"/>
    <n v="132"/>
    <n v="105"/>
    <n v="45"/>
    <n v="4926.5"/>
    <n v="73"/>
    <n v="66"/>
    <n v="54"/>
    <x v="1"/>
  </r>
  <r>
    <x v="0"/>
    <x v="9"/>
    <s v="4054"/>
    <s v="Bryngwyn School"/>
    <n v="18.299881936245573"/>
    <n v="83.582089552238813"/>
    <n v="40.796019900497512"/>
    <n v="37.231343283582092"/>
    <n v="55.223880597014926"/>
    <n v="58.706467661691541"/>
    <n v="48.258706467661689"/>
    <x v="1"/>
    <n v="201"/>
    <n v="168"/>
    <n v="82"/>
    <n v="7483.5"/>
    <n v="111"/>
    <n v="118"/>
    <n v="97"/>
    <x v="2"/>
  </r>
  <r>
    <x v="0"/>
    <x v="9"/>
    <s v="4056"/>
    <s v="Ysgol Gyfun Bro Myrddin"/>
    <n v="2.387640449438202"/>
    <n v="97.2027972027972"/>
    <n v="69.930069930069934"/>
    <n v="61.125874125874127"/>
    <n v="90.209790209790214"/>
    <n v="75.52447552447552"/>
    <n v="79.72027972027972"/>
    <x v="0"/>
    <n v="143"/>
    <n v="139"/>
    <n v="100"/>
    <n v="8741"/>
    <n v="129"/>
    <n v="108"/>
    <n v="114"/>
    <x v="3"/>
  </r>
  <r>
    <x v="0"/>
    <x v="9"/>
    <s v="4060"/>
    <s v="Ysgol Gyfun Emlyn"/>
    <n v="16.306156405990016"/>
    <n v="85.925925925925924"/>
    <n v="42.962962962962962"/>
    <n v="46.348148148148148"/>
    <n v="61.481481481481481"/>
    <n v="48.888888888888886"/>
    <n v="61.481481481481481"/>
    <x v="1"/>
    <n v="135"/>
    <n v="116"/>
    <n v="58"/>
    <n v="6257"/>
    <n v="83"/>
    <n v="66"/>
    <n v="83"/>
    <x v="2"/>
  </r>
  <r>
    <x v="0"/>
    <x v="9"/>
    <s v="4061"/>
    <s v="Ysgol Gyfun Maes-Yr-Yrfa"/>
    <n v="5.4602184087363499"/>
    <n v="97.674418604651166"/>
    <n v="61.240310077519382"/>
    <n v="54.52325581395349"/>
    <n v="81.395348837209298"/>
    <n v="62.015503875968989"/>
    <n v="79.844961240310084"/>
    <x v="0"/>
    <n v="129"/>
    <n v="126"/>
    <n v="79"/>
    <n v="7033.5"/>
    <n v="105"/>
    <n v="80"/>
    <n v="103"/>
    <x v="3"/>
  </r>
  <r>
    <x v="0"/>
    <x v="9"/>
    <s v="4062"/>
    <s v="Ysgol Y Gwendraeth"/>
    <n v="22.897196261682243"/>
    <n v="89.10891089108911"/>
    <n v="33.663366336633665"/>
    <n v="37.440594059405939"/>
    <n v="48.514851485148512"/>
    <n v="41.584158415841586"/>
    <n v="62.376237623762378"/>
    <x v="1"/>
    <n v="101"/>
    <n v="90"/>
    <n v="34"/>
    <n v="3781.5"/>
    <n v="49"/>
    <n v="42"/>
    <n v="63"/>
    <x v="1"/>
  </r>
  <r>
    <x v="0"/>
    <x v="9"/>
    <s v="4063"/>
    <s v="Queen Elizabeth High School"/>
    <n v="13.395113732097725"/>
    <n v="92.460317460317455"/>
    <n v="63.095238095238095"/>
    <n v="44.117063492063494"/>
    <n v="74.603174603174608"/>
    <n v="66.269841269841265"/>
    <n v="78.174603174603178"/>
    <x v="1"/>
    <n v="252"/>
    <n v="233"/>
    <n v="159"/>
    <n v="11117.5"/>
    <n v="188"/>
    <n v="167"/>
    <n v="197"/>
    <x v="0"/>
  </r>
  <r>
    <x v="0"/>
    <x v="9"/>
    <s v="4512"/>
    <s v="Dyffryn Taf"/>
    <n v="9.6881959910913142"/>
    <n v="91.489361702127653"/>
    <n v="52.659574468085104"/>
    <n v="47.630319148936174"/>
    <n v="72.872340425531917"/>
    <n v="55.851063829787236"/>
    <n v="72.340425531914889"/>
    <x v="1"/>
    <n v="188"/>
    <n v="172"/>
    <n v="99"/>
    <n v="8954.5"/>
    <n v="137"/>
    <n v="105"/>
    <n v="136"/>
    <x v="3"/>
  </r>
  <r>
    <x v="0"/>
    <x v="9"/>
    <s v="4600"/>
    <s v="St John Lloyd Catholic Comp School"/>
    <n v="15.010141987829615"/>
    <n v="94.047619047619051"/>
    <n v="38.095238095238095"/>
    <n v="42.642857142857146"/>
    <n v="58.333333333333336"/>
    <n v="54.761904761904759"/>
    <n v="44.047619047619051"/>
    <x v="1"/>
    <n v="84"/>
    <n v="79"/>
    <n v="32"/>
    <n v="3582"/>
    <n v="49"/>
    <n v="46"/>
    <n v="37"/>
    <x v="2"/>
  </r>
  <r>
    <x v="0"/>
    <x v="10"/>
    <s v="4031"/>
    <s v="Cefn Hengoed"/>
    <n v="31.303116147308778"/>
    <n v="81.25"/>
    <n v="32.638888888888886"/>
    <n v="32.763888888888886"/>
    <n v="47.916666666666664"/>
    <n v="39.583333333333336"/>
    <n v="40.972222222222221"/>
    <x v="1"/>
    <n v="144"/>
    <n v="117"/>
    <n v="47"/>
    <n v="4718"/>
    <n v="69"/>
    <n v="57"/>
    <n v="59"/>
    <x v="4"/>
  </r>
  <r>
    <x v="0"/>
    <x v="10"/>
    <s v="4032"/>
    <s v="OLCHFA SCHOOL"/>
    <n v="6.4182194616977233"/>
    <n v="98.299319727891159"/>
    <n v="71.428571428571431"/>
    <n v="51.020408163265309"/>
    <n v="89.115646258503403"/>
    <n v="76.19047619047619"/>
    <n v="82.993197278911566"/>
    <x v="1"/>
    <n v="294"/>
    <n v="289"/>
    <n v="210"/>
    <n v="15000"/>
    <n v="262"/>
    <n v="224"/>
    <n v="244"/>
    <x v="3"/>
  </r>
  <r>
    <x v="0"/>
    <x v="10"/>
    <s v="4033"/>
    <s v="MORRISTON COMPREHENSIVE"/>
    <n v="15.995872033023737"/>
    <n v="84.433962264150949"/>
    <n v="48.113207547169814"/>
    <n v="41.311320754716981"/>
    <n v="71.698113207547166"/>
    <n v="55.188679245283019"/>
    <n v="57.075471698113205"/>
    <x v="1"/>
    <n v="212"/>
    <n v="179"/>
    <n v="102"/>
    <n v="8758"/>
    <n v="152"/>
    <n v="117"/>
    <n v="121"/>
    <x v="2"/>
  </r>
  <r>
    <x v="0"/>
    <x v="10"/>
    <s v="4043"/>
    <s v="PENTREHAFOD"/>
    <n v="18.971061093247588"/>
    <n v="88.349514563106794"/>
    <n v="33.495145631067963"/>
    <n v="40.21844660194175"/>
    <n v="51.941747572815537"/>
    <n v="39.805825242718448"/>
    <n v="47.087378640776699"/>
    <x v="1"/>
    <n v="206"/>
    <n v="182"/>
    <n v="69"/>
    <n v="8285"/>
    <n v="107"/>
    <n v="82"/>
    <n v="97"/>
    <x v="2"/>
  </r>
  <r>
    <x v="0"/>
    <x v="10"/>
    <s v="4044"/>
    <s v="BISHOP GORE SCHOOL"/>
    <n v="22.792792792792792"/>
    <n v="84.883720930232556"/>
    <n v="47.286821705426355"/>
    <n v="38.172480620155042"/>
    <n v="68.217054263565885"/>
    <n v="54.651162790697676"/>
    <n v="57.751937984496124"/>
    <x v="1"/>
    <n v="258"/>
    <n v="219"/>
    <n v="122"/>
    <n v="9848.5"/>
    <n v="176"/>
    <n v="141"/>
    <n v="149"/>
    <x v="1"/>
  </r>
  <r>
    <x v="0"/>
    <x v="10"/>
    <s v="4062"/>
    <s v="PENYRHEOL COMPREHENSIVE"/>
    <n v="20.254506892895016"/>
    <n v="94.146341463414629"/>
    <n v="53.658536585365852"/>
    <n v="42.892682926829266"/>
    <n v="73.658536585365852"/>
    <n v="59.024390243902438"/>
    <n v="63.414634146341463"/>
    <x v="1"/>
    <n v="205"/>
    <n v="193"/>
    <n v="110"/>
    <n v="8793"/>
    <n v="151"/>
    <n v="121"/>
    <n v="130"/>
    <x v="1"/>
  </r>
  <r>
    <x v="0"/>
    <x v="10"/>
    <s v="4063"/>
    <s v="Gowerton Comprehensive"/>
    <n v="11.918604651162791"/>
    <n v="94.222222222222229"/>
    <n v="58.222222222222221"/>
    <n v="43.446666666666665"/>
    <n v="76"/>
    <n v="64.888888888888886"/>
    <n v="67.111111111111114"/>
    <x v="1"/>
    <n v="225"/>
    <n v="212"/>
    <n v="131"/>
    <n v="9775.5"/>
    <n v="171"/>
    <n v="146"/>
    <n v="151"/>
    <x v="0"/>
  </r>
  <r>
    <x v="0"/>
    <x v="10"/>
    <s v="4069"/>
    <s v="BISHOPSTON COMPREHENSIVE"/>
    <n v="3.1510658016682109"/>
    <n v="91.891891891891888"/>
    <n v="77.027027027027032"/>
    <n v="52.400900900900901"/>
    <n v="87.387387387387392"/>
    <n v="81.531531531531527"/>
    <n v="82.432432432432435"/>
    <x v="1"/>
    <n v="222"/>
    <n v="204"/>
    <n v="171"/>
    <n v="11633"/>
    <n v="194"/>
    <n v="181"/>
    <n v="183"/>
    <x v="3"/>
  </r>
  <r>
    <x v="0"/>
    <x v="10"/>
    <s v="4072"/>
    <s v="PONTARDDULAIS COMPREHENSIVE"/>
    <n v="15.183246073298429"/>
    <n v="84.375"/>
    <n v="61.25"/>
    <n v="41.168750000000003"/>
    <n v="72.5"/>
    <n v="71.875"/>
    <n v="70"/>
    <x v="1"/>
    <n v="160"/>
    <n v="135"/>
    <n v="98"/>
    <n v="6587"/>
    <n v="116"/>
    <n v="115"/>
    <n v="112"/>
    <x v="2"/>
  </r>
  <r>
    <x v="0"/>
    <x v="10"/>
    <s v="4074"/>
    <s v="Ysgol Gyfun Gwyr"/>
    <n v="8.5416666666666661"/>
    <n v="93.939393939393938"/>
    <n v="64.646464646464651"/>
    <n v="57.823232323232325"/>
    <n v="72.727272727272734"/>
    <n v="66.666666666666671"/>
    <n v="76.767676767676761"/>
    <x v="0"/>
    <n v="99"/>
    <n v="93"/>
    <n v="64"/>
    <n v="5724.5"/>
    <n v="72"/>
    <n v="66"/>
    <n v="76"/>
    <x v="3"/>
  </r>
  <r>
    <x v="0"/>
    <x v="10"/>
    <s v="4075"/>
    <s v="BIRCHGROVE"/>
    <n v="19.515477792732167"/>
    <n v="80"/>
    <n v="37.5"/>
    <n v="37.853124999999999"/>
    <n v="55.625"/>
    <n v="42.5"/>
    <n v="48.75"/>
    <x v="1"/>
    <n v="160"/>
    <n v="128"/>
    <n v="60"/>
    <n v="6056.5"/>
    <n v="89"/>
    <n v="68"/>
    <n v="78"/>
    <x v="2"/>
  </r>
  <r>
    <x v="0"/>
    <x v="10"/>
    <s v="4076"/>
    <s v="Dylan Thomas Community School"/>
    <n v="52.575488454706928"/>
    <n v="69.747899159663859"/>
    <n v="12.605042016806722"/>
    <n v="26.382352941176471"/>
    <n v="28.571428571428573"/>
    <n v="26.050420168067227"/>
    <n v="19.327731092436974"/>
    <x v="1"/>
    <n v="119"/>
    <n v="83"/>
    <n v="15"/>
    <n v="3139.5"/>
    <n v="34"/>
    <n v="31"/>
    <n v="23"/>
    <x v="4"/>
  </r>
  <r>
    <x v="0"/>
    <x v="10"/>
    <s v="4077"/>
    <s v="Daniel James Community School"/>
    <n v="46.398891966759003"/>
    <n v="65.408805031446548"/>
    <n v="10.062893081761006"/>
    <n v="19.729559748427672"/>
    <n v="30.188679245283019"/>
    <n v="14.465408805031446"/>
    <n v="15.723270440251572"/>
    <x v="1"/>
    <n v="159"/>
    <n v="104"/>
    <n v="16"/>
    <n v="3137"/>
    <n v="48"/>
    <n v="23"/>
    <n v="25"/>
    <x v="4"/>
  </r>
  <r>
    <x v="0"/>
    <x v="10"/>
    <s v="4078"/>
    <s v="Ysgol Gyfun Gymraeg Bryn Tawe"/>
    <n v="9.688581314878892"/>
    <n v="100"/>
    <n v="64.948453608247419"/>
    <n v="62.768041237113401"/>
    <n v="88.659793814432987"/>
    <n v="67.010309278350519"/>
    <n v="82.474226804123717"/>
    <x v="0"/>
    <n v="97"/>
    <n v="97"/>
    <n v="63"/>
    <n v="6088.5"/>
    <n v="86"/>
    <n v="65"/>
    <n v="80"/>
    <x v="3"/>
  </r>
  <r>
    <x v="0"/>
    <x v="10"/>
    <s v="4600"/>
    <s v="Bishop Vaughan School"/>
    <n v="14.871794871794872"/>
    <n v="89.10891089108911"/>
    <n v="53.465346534653463"/>
    <n v="43.420792079207921"/>
    <n v="66.831683168316829"/>
    <n v="58.910891089108908"/>
    <n v="76.237623762376231"/>
    <x v="1"/>
    <n v="202"/>
    <n v="180"/>
    <n v="108"/>
    <n v="8771"/>
    <n v="135"/>
    <n v="119"/>
    <n v="154"/>
    <x v="0"/>
  </r>
  <r>
    <x v="0"/>
    <x v="11"/>
    <s v="4047"/>
    <s v="Cymer Afan Comprehensive School"/>
    <n v="31.778425655976676"/>
    <n v="82.8125"/>
    <n v="29.6875"/>
    <n v="32.6875"/>
    <n v="51.5625"/>
    <n v="32.8125"/>
    <n v="40.625"/>
    <x v="1"/>
    <n v="64"/>
    <n v="53"/>
    <n v="19"/>
    <n v="2092"/>
    <n v="33"/>
    <n v="21"/>
    <n v="26"/>
    <x v="4"/>
  </r>
  <r>
    <x v="0"/>
    <x v="11"/>
    <s v="4052"/>
    <s v="Glan Afan Comprehensive School"/>
    <n v="16.252072968490879"/>
    <n v="90"/>
    <n v="52.307692307692307"/>
    <n v="44.561538461538461"/>
    <n v="66.92307692307692"/>
    <n v="56.153846153846153"/>
    <n v="68.461538461538467"/>
    <x v="1"/>
    <n v="130"/>
    <n v="117"/>
    <n v="68"/>
    <n v="5793"/>
    <n v="87"/>
    <n v="73"/>
    <n v="89"/>
    <x v="2"/>
  </r>
  <r>
    <x v="0"/>
    <x v="11"/>
    <s v="4056"/>
    <s v="Sandfields Comprehensive School"/>
    <n v="32.215743440233233"/>
    <n v="82.481751824817522"/>
    <n v="32.116788321167881"/>
    <n v="37.302919708029194"/>
    <n v="39.416058394160586"/>
    <n v="37.956204379562045"/>
    <n v="45.985401459854018"/>
    <x v="1"/>
    <n v="137"/>
    <n v="113"/>
    <n v="44"/>
    <n v="5110.5"/>
    <n v="54"/>
    <n v="52"/>
    <n v="63"/>
    <x v="4"/>
  </r>
  <r>
    <x v="0"/>
    <x v="11"/>
    <s v="4059"/>
    <s v="Dyffryn School"/>
    <n v="17.610837438423648"/>
    <n v="97.452229299363054"/>
    <n v="50.955414012738856"/>
    <n v="48.264331210191081"/>
    <n v="62.420382165605098"/>
    <n v="57.324840764331213"/>
    <n v="78.343949044585983"/>
    <x v="1"/>
    <n v="157"/>
    <n v="153"/>
    <n v="80"/>
    <n v="7577.5"/>
    <n v="98"/>
    <n v="90"/>
    <n v="123"/>
    <x v="2"/>
  </r>
  <r>
    <x v="0"/>
    <x v="11"/>
    <s v="4060"/>
    <s v="Ysgol Gyfun Ystalyfera"/>
    <n v="9.445100354191263"/>
    <n v="86.705202312138724"/>
    <n v="55.491329479768787"/>
    <n v="46.838150289017342"/>
    <n v="63.583815028901732"/>
    <n v="65.895953757225428"/>
    <n v="69.364161849710982"/>
    <x v="0"/>
    <n v="173"/>
    <n v="150"/>
    <n v="96"/>
    <n v="8103"/>
    <n v="110"/>
    <n v="114"/>
    <n v="120"/>
    <x v="3"/>
  </r>
  <r>
    <x v="0"/>
    <x v="11"/>
    <s v="4064"/>
    <s v="Cefn Saeson Comprehensive School"/>
    <n v="15.644555694618273"/>
    <n v="90.740740740740748"/>
    <n v="43.827160493827158"/>
    <n v="38.419753086419753"/>
    <n v="52.469135802469133"/>
    <n v="58.641975308641975"/>
    <n v="64.81481481481481"/>
    <x v="1"/>
    <n v="162"/>
    <n v="147"/>
    <n v="71"/>
    <n v="6224"/>
    <n v="85"/>
    <n v="95"/>
    <n v="105"/>
    <x v="2"/>
  </r>
  <r>
    <x v="0"/>
    <x v="11"/>
    <s v="4065"/>
    <s v="Cwmtawe Comprehensive School"/>
    <n v="14.442567567567568"/>
    <n v="95.433789954337897"/>
    <n v="57.990867579908674"/>
    <n v="50.447488584474883"/>
    <n v="73.972602739726028"/>
    <n v="63.926940639269404"/>
    <n v="85.388127853881272"/>
    <x v="1"/>
    <n v="219"/>
    <n v="209"/>
    <n v="127"/>
    <n v="11048"/>
    <n v="162"/>
    <n v="140"/>
    <n v="187"/>
    <x v="0"/>
  </r>
  <r>
    <x v="0"/>
    <x v="11"/>
    <s v="4066"/>
    <s v="Llangatwg Comprehensive School"/>
    <n v="21.5"/>
    <n v="91.515151515151516"/>
    <n v="58.18181818181818"/>
    <n v="46.61212121212121"/>
    <n v="66.666666666666671"/>
    <n v="71.515151515151516"/>
    <n v="72.121212121212125"/>
    <x v="1"/>
    <n v="165"/>
    <n v="151"/>
    <n v="96"/>
    <n v="7691"/>
    <n v="110"/>
    <n v="118"/>
    <n v="119"/>
    <x v="1"/>
  </r>
  <r>
    <x v="0"/>
    <x v="11"/>
    <s v="4067"/>
    <s v="Dwr Y Felin Comprehensive School"/>
    <n v="11.936758893280633"/>
    <n v="95.155709342560556"/>
    <n v="55.709342560553637"/>
    <n v="45.77681660899654"/>
    <n v="74.048442906574394"/>
    <n v="66.089965397923876"/>
    <n v="67.474048442906579"/>
    <x v="1"/>
    <n v="289"/>
    <n v="275"/>
    <n v="161"/>
    <n v="13229.5"/>
    <n v="214"/>
    <n v="191"/>
    <n v="195"/>
    <x v="0"/>
  </r>
  <r>
    <x v="0"/>
    <x v="11"/>
    <s v="4068"/>
    <s v="Cwrt Sart Community Comprehensive School"/>
    <n v="30.30821917808219"/>
    <n v="81.25"/>
    <n v="39.0625"/>
    <n v="36.85546875"/>
    <n v="52.34375"/>
    <n v="53.125"/>
    <n v="46.09375"/>
    <x v="1"/>
    <n v="128"/>
    <n v="104"/>
    <n v="50"/>
    <n v="4717.5"/>
    <n v="67"/>
    <n v="68"/>
    <n v="59"/>
    <x v="4"/>
  </r>
  <r>
    <x v="0"/>
    <x v="11"/>
    <s v="4601"/>
    <s v="St Joseph's RC School and 6th Form Centre"/>
    <n v="16.265060240963855"/>
    <n v="89.510489510489506"/>
    <n v="46.153846153846153"/>
    <n v="44.44055944055944"/>
    <n v="72.027972027972027"/>
    <n v="63.636363636363633"/>
    <n v="51.048951048951047"/>
    <x v="1"/>
    <n v="143"/>
    <n v="128"/>
    <n v="66"/>
    <n v="6355"/>
    <n v="103"/>
    <n v="91"/>
    <n v="73"/>
    <x v="2"/>
  </r>
  <r>
    <x v="0"/>
    <x v="12"/>
    <s v="4059"/>
    <s v="Cynffig Comprehensive"/>
    <n v="27.586206896551722"/>
    <n v="83.2"/>
    <n v="28.8"/>
    <n v="32.404000000000003"/>
    <n v="54.4"/>
    <n v="31.2"/>
    <n v="40"/>
    <x v="1"/>
    <n v="125"/>
    <n v="104"/>
    <n v="36"/>
    <n v="4050.5"/>
    <n v="68"/>
    <n v="39"/>
    <n v="50"/>
    <x v="1"/>
  </r>
  <r>
    <x v="0"/>
    <x v="12"/>
    <s v="4068"/>
    <s v="Bryntirion Comprehensive."/>
    <n v="13.475177304964539"/>
    <n v="97.297297297297291"/>
    <n v="55.135135135135137"/>
    <n v="46.991891891891889"/>
    <n v="67.027027027027032"/>
    <n v="62.162162162162161"/>
    <n v="75.675675675675677"/>
    <x v="1"/>
    <n v="185"/>
    <n v="180"/>
    <n v="102"/>
    <n v="8693.5"/>
    <n v="124"/>
    <n v="115"/>
    <n v="140"/>
    <x v="0"/>
  </r>
  <r>
    <x v="0"/>
    <x v="12"/>
    <s v="4071"/>
    <s v="Maesteg Comprehensive School"/>
    <n v="23.819301848049282"/>
    <n v="88.059701492537314"/>
    <n v="29.35323383084577"/>
    <n v="37.17412935323383"/>
    <n v="56.218905472636813"/>
    <n v="33.830845771144276"/>
    <n v="41.293532338308459"/>
    <x v="1"/>
    <n v="201"/>
    <n v="177"/>
    <n v="59"/>
    <n v="7472"/>
    <n v="113"/>
    <n v="68"/>
    <n v="83"/>
    <x v="1"/>
  </r>
  <r>
    <x v="0"/>
    <x v="12"/>
    <s v="4074"/>
    <s v="Ynysawdre Comprehensive School"/>
    <n v="21.311475409836063"/>
    <n v="75.27472527472527"/>
    <n v="36.81318681318681"/>
    <n v="34.024725274725277"/>
    <n v="59.340659340659343"/>
    <n v="44.505494505494504"/>
    <n v="44.505494505494504"/>
    <x v="1"/>
    <n v="182"/>
    <n v="137"/>
    <n v="67"/>
    <n v="6192.5"/>
    <n v="108"/>
    <n v="81"/>
    <n v="81"/>
    <x v="1"/>
  </r>
  <r>
    <x v="0"/>
    <x v="12"/>
    <s v="4076"/>
    <s v="PENCOED COMPREHENSIVE"/>
    <n v="13.40909090909091"/>
    <n v="87.362637362637358"/>
    <n v="44.505494505494504"/>
    <n v="45.181318681318679"/>
    <n v="63.18681318681319"/>
    <n v="52.197802197802197"/>
    <n v="64.835164835164832"/>
    <x v="1"/>
    <n v="182"/>
    <n v="159"/>
    <n v="81"/>
    <n v="8223"/>
    <n v="115"/>
    <n v="95"/>
    <n v="118"/>
    <x v="0"/>
  </r>
  <r>
    <x v="0"/>
    <x v="12"/>
    <s v="4078"/>
    <s v="Brynteg  School"/>
    <n v="10.322156476002629"/>
    <n v="94.242424242424249"/>
    <n v="46.666666666666664"/>
    <n v="44.834848484848486"/>
    <n v="55.151515151515149"/>
    <n v="62.121212121212125"/>
    <n v="70.909090909090907"/>
    <x v="1"/>
    <n v="330"/>
    <n v="311"/>
    <n v="154"/>
    <n v="14795.5"/>
    <n v="182"/>
    <n v="205"/>
    <n v="234"/>
    <x v="0"/>
  </r>
  <r>
    <x v="0"/>
    <x v="12"/>
    <s v="4080"/>
    <s v="Porthcawl Comprehensive"/>
    <n v="11.826086956521738"/>
    <n v="88.584474885844756"/>
    <n v="52.511415525114153"/>
    <n v="47.285388127853878"/>
    <n v="68.949771689497723"/>
    <n v="58.904109589041099"/>
    <n v="69.863013698630141"/>
    <x v="1"/>
    <n v="219"/>
    <n v="194"/>
    <n v="115"/>
    <n v="10355.5"/>
    <n v="151"/>
    <n v="129"/>
    <n v="153"/>
    <x v="0"/>
  </r>
  <r>
    <x v="0"/>
    <x v="12"/>
    <s v="4084"/>
    <s v="Ogmore School"/>
    <n v="19.424460431654676"/>
    <n v="83.620689655172413"/>
    <n v="35.344827586206897"/>
    <n v="35.732758620689658"/>
    <n v="57.758620689655174"/>
    <n v="42.241379310344826"/>
    <n v="48.275862068965516"/>
    <x v="1"/>
    <n v="116"/>
    <n v="97"/>
    <n v="41"/>
    <n v="4145"/>
    <n v="67"/>
    <n v="49"/>
    <n v="56"/>
    <x v="2"/>
  </r>
  <r>
    <x v="0"/>
    <x v="12"/>
    <s v="4601"/>
    <s v="Archbishop McGrath School"/>
    <n v="11.725293132328309"/>
    <n v="91.666666666666671"/>
    <n v="49.166666666666664"/>
    <n v="44.133333333333333"/>
    <n v="70.833333333333329"/>
    <n v="53.333333333333336"/>
    <n v="70"/>
    <x v="1"/>
    <n v="120"/>
    <n v="110"/>
    <n v="59"/>
    <n v="5296"/>
    <n v="85"/>
    <n v="64"/>
    <n v="84"/>
    <x v="0"/>
  </r>
  <r>
    <x v="0"/>
    <x v="13"/>
    <s v="4060"/>
    <s v="LLANTWIT MAJOR SCHOOL"/>
    <n v="11.347517730496454"/>
    <n v="86.021505376344081"/>
    <n v="36.55913978494624"/>
    <n v="36.518817204301072"/>
    <n v="56.98924731182796"/>
    <n v="40.322580645161288"/>
    <n v="61.29032258064516"/>
    <x v="1"/>
    <n v="186"/>
    <n v="160"/>
    <n v="68"/>
    <n v="6792.5"/>
    <n v="106"/>
    <n v="75"/>
    <n v="114"/>
    <x v="0"/>
  </r>
  <r>
    <x v="0"/>
    <x v="13"/>
    <s v="4061"/>
    <s v="BARRY COMPREHENSIVE SCHOOL"/>
    <n v="19.402985074626866"/>
    <n v="81.395348837209298"/>
    <n v="34.883720930232556"/>
    <n v="34.853488372093025"/>
    <n v="52.093023255813954"/>
    <n v="40.930232558139537"/>
    <n v="60"/>
    <x v="1"/>
    <n v="215"/>
    <n v="175"/>
    <n v="75"/>
    <n v="7493.5"/>
    <n v="112"/>
    <n v="88"/>
    <n v="129"/>
    <x v="2"/>
  </r>
  <r>
    <x v="0"/>
    <x v="13"/>
    <s v="4062"/>
    <s v="BRYN HAFREN COMPREHENSIVE"/>
    <n v="23.796296296296298"/>
    <n v="90.134529147982065"/>
    <n v="34.977578475336323"/>
    <n v="39.381165919282509"/>
    <n v="59.641255605381168"/>
    <n v="37.219730941704036"/>
    <n v="50.224215246636774"/>
    <x v="1"/>
    <n v="223"/>
    <n v="201"/>
    <n v="78"/>
    <n v="8782"/>
    <n v="133"/>
    <n v="83"/>
    <n v="112"/>
    <x v="1"/>
  </r>
  <r>
    <x v="0"/>
    <x v="13"/>
    <s v="4065"/>
    <s v="COWBRIDGE COMPREHENSIVE SCHOOL"/>
    <n v="3.4136546184738958"/>
    <n v="97.474747474747474"/>
    <n v="77.272727272727266"/>
    <n v="53.76010101010101"/>
    <n v="85.858585858585855"/>
    <n v="81.313131313131308"/>
    <n v="89.393939393939391"/>
    <x v="1"/>
    <n v="198"/>
    <n v="193"/>
    <n v="153"/>
    <n v="10644.5"/>
    <n v="170"/>
    <n v="161"/>
    <n v="177"/>
    <x v="3"/>
  </r>
  <r>
    <x v="0"/>
    <x v="13"/>
    <s v="4066"/>
    <s v="YSGOL GYFUN BRO MORGANNWG"/>
    <n v="8.0054274084124835"/>
    <n v="94.047619047619051"/>
    <n v="51.19047619047619"/>
    <n v="49.767857142857146"/>
    <n v="65.476190476190482"/>
    <n v="60.714285714285715"/>
    <n v="52.38095238095238"/>
    <x v="0"/>
    <n v="168"/>
    <n v="158"/>
    <n v="86"/>
    <n v="8361"/>
    <n v="110"/>
    <n v="102"/>
    <n v="88"/>
    <x v="3"/>
  </r>
  <r>
    <x v="0"/>
    <x v="13"/>
    <s v="4612"/>
    <s v="ST RICHARD GWYN RC HIGH SCHOOL"/>
    <n v="10.891089108910892"/>
    <n v="94.656488549618317"/>
    <n v="48.854961832061072"/>
    <n v="44.438931297709921"/>
    <n v="64.885496183206101"/>
    <n v="58.015267175572518"/>
    <n v="56.488549618320612"/>
    <x v="1"/>
    <n v="131"/>
    <n v="124"/>
    <n v="64"/>
    <n v="5821.5"/>
    <n v="85"/>
    <n v="76"/>
    <n v="74"/>
    <x v="0"/>
  </r>
  <r>
    <x v="0"/>
    <x v="13"/>
    <s v="5400"/>
    <s v="Stanwell School"/>
    <n v="3.7444933920704844"/>
    <n v="96.981132075471692"/>
    <n v="66.79245283018868"/>
    <n v="57.660377358490564"/>
    <n v="81.886792452830193"/>
    <n v="70.566037735849051"/>
    <n v="78.490566037735846"/>
    <x v="1"/>
    <n v="265"/>
    <n v="257"/>
    <n v="177"/>
    <n v="15280"/>
    <n v="217"/>
    <n v="187"/>
    <n v="208"/>
    <x v="3"/>
  </r>
  <r>
    <x v="0"/>
    <x v="13"/>
    <s v="5401"/>
    <s v="St Cyres"/>
    <n v="11.175020542317174"/>
    <n v="90.114068441064646"/>
    <n v="48.28897338403042"/>
    <n v="42.754752851711025"/>
    <n v="67.300380228136888"/>
    <n v="53.231939163498097"/>
    <n v="79.467680608365015"/>
    <x v="1"/>
    <n v="263"/>
    <n v="237"/>
    <n v="127"/>
    <n v="11244.5"/>
    <n v="177"/>
    <n v="140"/>
    <n v="209"/>
    <x v="0"/>
  </r>
  <r>
    <x v="0"/>
    <x v="14"/>
    <s v="4019"/>
    <s v="Bryncelynnog Comprehensive School"/>
    <n v="11.472081218274113"/>
    <n v="84.360189573459721"/>
    <n v="42.18009478672986"/>
    <n v="37.79857819905213"/>
    <n v="53.554502369668249"/>
    <n v="48.81516587677725"/>
    <n v="59.241706161137444"/>
    <x v="1"/>
    <n v="211"/>
    <n v="178"/>
    <n v="89"/>
    <n v="7975.5"/>
    <n v="113"/>
    <n v="103"/>
    <n v="125"/>
    <x v="0"/>
  </r>
  <r>
    <x v="0"/>
    <x v="14"/>
    <s v="4022"/>
    <s v="The Coedylan Comprehensive"/>
    <n v="20.519480519480521"/>
    <n v="79.354838709677423"/>
    <n v="35.483870967741936"/>
    <n v="36.032258064516128"/>
    <n v="50.322580645161288"/>
    <n v="42.58064516129032"/>
    <n v="61.29032258064516"/>
    <x v="1"/>
    <n v="155"/>
    <n v="123"/>
    <n v="55"/>
    <n v="5585"/>
    <n v="78"/>
    <n v="66"/>
    <n v="95"/>
    <x v="1"/>
  </r>
  <r>
    <x v="0"/>
    <x v="14"/>
    <s v="4027"/>
    <s v="Hawthorn High School"/>
    <n v="25.116822429906545"/>
    <n v="88.82352941176471"/>
    <n v="41.176470588235297"/>
    <n v="37.53235294117647"/>
    <n v="57.058823529411768"/>
    <n v="53.529411764705884"/>
    <n v="48.235294117647058"/>
    <x v="1"/>
    <n v="170"/>
    <n v="151"/>
    <n v="70"/>
    <n v="6380.5"/>
    <n v="97"/>
    <n v="91"/>
    <n v="82"/>
    <x v="1"/>
  </r>
  <r>
    <x v="0"/>
    <x v="14"/>
    <s v="4053"/>
    <s v="Mountain Ash Comprehensive"/>
    <n v="25.555555555555554"/>
    <n v="78.63636363636364"/>
    <n v="25.90909090909091"/>
    <n v="29.913636363636364"/>
    <n v="46.81818181818182"/>
    <n v="37.272727272727273"/>
    <n v="34.090909090909093"/>
    <x v="1"/>
    <n v="220"/>
    <n v="173"/>
    <n v="57"/>
    <n v="6581"/>
    <n v="103"/>
    <n v="82"/>
    <n v="75"/>
    <x v="1"/>
  </r>
  <r>
    <x v="0"/>
    <x v="14"/>
    <s v="4054"/>
    <s v="Ysgol Gyfun Garth Olwg"/>
    <n v="10.225763612217795"/>
    <n v="86.666666666666671"/>
    <n v="48"/>
    <n v="48.06"/>
    <n v="66"/>
    <n v="48.666666666666664"/>
    <n v="70.666666666666671"/>
    <x v="0"/>
    <n v="150"/>
    <n v="130"/>
    <n v="72"/>
    <n v="7209"/>
    <n v="99"/>
    <n v="73"/>
    <n v="106"/>
    <x v="0"/>
  </r>
  <r>
    <x v="0"/>
    <x v="14"/>
    <s v="4056"/>
    <s v="BLAENGWAWR COMPREHENSIVE"/>
    <n v="27.130434782608699"/>
    <n v="74.603174603174608"/>
    <n v="26.984126984126984"/>
    <n v="31.00793650793651"/>
    <n v="50"/>
    <n v="30.952380952380953"/>
    <n v="49.206349206349209"/>
    <x v="1"/>
    <n v="126"/>
    <n v="94"/>
    <n v="34"/>
    <n v="3907"/>
    <n v="63"/>
    <n v="39"/>
    <n v="62"/>
    <x v="1"/>
  </r>
  <r>
    <x v="0"/>
    <x v="14"/>
    <s v="4057"/>
    <s v="TONYREFAIL SCHOOL"/>
    <n v="25.543478260869566"/>
    <n v="81.318681318681314"/>
    <n v="36.263736263736263"/>
    <n v="31.793956043956044"/>
    <n v="49.450549450549453"/>
    <n v="41.208791208791212"/>
    <n v="45.604395604395606"/>
    <x v="1"/>
    <n v="182"/>
    <n v="148"/>
    <n v="66"/>
    <n v="5786.5"/>
    <n v="90"/>
    <n v="75"/>
    <n v="83"/>
    <x v="1"/>
  </r>
  <r>
    <x v="0"/>
    <x v="14"/>
    <s v="4081"/>
    <s v="Treorchy Comprehensive School"/>
    <n v="22.036727879799667"/>
    <n v="84.888888888888886"/>
    <n v="40"/>
    <n v="43.828888888888891"/>
    <n v="58.666666666666664"/>
    <n v="42.666666666666664"/>
    <n v="55.555555555555557"/>
    <x v="1"/>
    <n v="225"/>
    <n v="191"/>
    <n v="90"/>
    <n v="9861.5"/>
    <n v="132"/>
    <n v="96"/>
    <n v="125"/>
    <x v="1"/>
  </r>
  <r>
    <x v="0"/>
    <x v="14"/>
    <s v="4083"/>
    <s v="Ferndale Community School"/>
    <n v="40.754039497307005"/>
    <n v="76.146788990825684"/>
    <n v="29.357798165137616"/>
    <n v="30.004587155963304"/>
    <n v="52.293577981651374"/>
    <n v="33.027522935779814"/>
    <n v="41.284403669724767"/>
    <x v="1"/>
    <n v="109"/>
    <n v="83"/>
    <n v="32"/>
    <n v="3270.5"/>
    <n v="57"/>
    <n v="36"/>
    <n v="45"/>
    <x v="4"/>
  </r>
  <r>
    <x v="0"/>
    <x v="14"/>
    <s v="4087"/>
    <s v="Porth County Community"/>
    <n v="20.925747348119575"/>
    <n v="74.761904761904759"/>
    <n v="33.80952380952381"/>
    <n v="32.335714285714289"/>
    <n v="49.047619047619051"/>
    <n v="36.666666666666664"/>
    <n v="65.714285714285708"/>
    <x v="1"/>
    <n v="210"/>
    <n v="157"/>
    <n v="71"/>
    <n v="6790.5"/>
    <n v="103"/>
    <n v="77"/>
    <n v="138"/>
    <x v="1"/>
  </r>
  <r>
    <x v="0"/>
    <x v="14"/>
    <s v="4088"/>
    <s v="YSGOL GYFUN LLANHARI"/>
    <n v="10.159118727050185"/>
    <n v="88.405797101449281"/>
    <n v="36.231884057971016"/>
    <n v="40.268115942028984"/>
    <n v="52.173913043478258"/>
    <n v="38.405797101449274"/>
    <n v="50"/>
    <x v="0"/>
    <n v="138"/>
    <n v="122"/>
    <n v="50"/>
    <n v="5557"/>
    <n v="72"/>
    <n v="53"/>
    <n v="69"/>
    <x v="0"/>
  </r>
  <r>
    <x v="0"/>
    <x v="14"/>
    <s v="4095"/>
    <s v="Tonypandy Community College"/>
    <n v="17.904509283819628"/>
    <n v="74.545454545454547"/>
    <n v="31.515151515151516"/>
    <n v="31.52121212121212"/>
    <n v="36.363636363636367"/>
    <n v="39.393939393939391"/>
    <n v="49.696969696969695"/>
    <x v="1"/>
    <n v="165"/>
    <n v="123"/>
    <n v="52"/>
    <n v="5201"/>
    <n v="60"/>
    <n v="65"/>
    <n v="82"/>
    <x v="2"/>
  </r>
  <r>
    <x v="0"/>
    <x v="14"/>
    <s v="4096"/>
    <s v="Y Pant Comprehensive"/>
    <n v="7.7324973876698007"/>
    <n v="95.58011049723757"/>
    <n v="50.828729281767956"/>
    <n v="51.530386740331494"/>
    <n v="64.088397790055254"/>
    <n v="51.933701657458563"/>
    <n v="70.165745856353595"/>
    <x v="1"/>
    <n v="181"/>
    <n v="173"/>
    <n v="92"/>
    <n v="9327"/>
    <n v="116"/>
    <n v="94"/>
    <n v="127"/>
    <x v="3"/>
  </r>
  <r>
    <x v="0"/>
    <x v="14"/>
    <s v="4097"/>
    <s v="Ysgol Gyfun Cymer Rhondda"/>
    <n v="17.475728155339805"/>
    <n v="88"/>
    <n v="38.666666666666664"/>
    <n v="46.033333333333331"/>
    <n v="66.666666666666671"/>
    <n v="41.333333333333336"/>
    <n v="48"/>
    <x v="0"/>
    <n v="150"/>
    <n v="132"/>
    <n v="58"/>
    <n v="6905"/>
    <n v="100"/>
    <n v="62"/>
    <n v="72"/>
    <x v="2"/>
  </r>
  <r>
    <x v="0"/>
    <x v="14"/>
    <s v="4100"/>
    <s v="Aberdare Boys' Comprehensive"/>
    <n v="26.703499079189687"/>
    <n v="75.78125"/>
    <n v="21.875"/>
    <n v="30.76953125"/>
    <n v="41.40625"/>
    <n v="35.9375"/>
    <n v="31.25"/>
    <x v="1"/>
    <n v="128"/>
    <n v="97"/>
    <n v="28"/>
    <n v="3938.5"/>
    <n v="53"/>
    <n v="46"/>
    <n v="40"/>
    <x v="1"/>
  </r>
  <r>
    <x v="0"/>
    <x v="14"/>
    <s v="4101"/>
    <s v="Aberdare Girls School"/>
    <n v="29.198473282442748"/>
    <n v="81.188118811881182"/>
    <n v="38.613861386138616"/>
    <n v="37.683168316831683"/>
    <n v="60.396039603960396"/>
    <n v="49.504950495049506"/>
    <n v="48.514851485148512"/>
    <x v="1"/>
    <n v="101"/>
    <n v="82"/>
    <n v="39"/>
    <n v="3806"/>
    <n v="61"/>
    <n v="50"/>
    <n v="49"/>
    <x v="1"/>
  </r>
  <r>
    <x v="0"/>
    <x v="14"/>
    <s v="4105"/>
    <s v="Ysgol Gyfun Rhydywaun"/>
    <n v="15.491009681881051"/>
    <n v="92.617449664429529"/>
    <n v="37.583892617449663"/>
    <n v="43.912751677852349"/>
    <n v="67.785234899328856"/>
    <n v="38.926174496644293"/>
    <n v="57.718120805369125"/>
    <x v="0"/>
    <n v="149"/>
    <n v="138"/>
    <n v="56"/>
    <n v="6543"/>
    <n v="101"/>
    <n v="58"/>
    <n v="86"/>
    <x v="2"/>
  </r>
  <r>
    <x v="0"/>
    <x v="14"/>
    <s v="4602"/>
    <s v="Cardinal Newman R.C."/>
    <n v="12.581699346405228"/>
    <n v="86.524822695035468"/>
    <n v="34.042553191489361"/>
    <n v="38.886524822695037"/>
    <n v="59.574468085106382"/>
    <n v="41.134751773049643"/>
    <n v="45.390070921985817"/>
    <x v="1"/>
    <n v="141"/>
    <n v="122"/>
    <n v="48"/>
    <n v="5483"/>
    <n v="84"/>
    <n v="58"/>
    <n v="64"/>
    <x v="0"/>
  </r>
  <r>
    <x v="0"/>
    <x v="14"/>
    <s v="4604"/>
    <s v="St.John Baptist High School"/>
    <n v="10.949868073878628"/>
    <n v="97.350993377483448"/>
    <n v="63.576158940397349"/>
    <n v="46.589403973509931"/>
    <n v="80.794701986754973"/>
    <n v="68.211920529801318"/>
    <n v="69.536423841059602"/>
    <x v="1"/>
    <n v="151"/>
    <n v="147"/>
    <n v="96"/>
    <n v="7035"/>
    <n v="122"/>
    <n v="103"/>
    <n v="105"/>
    <x v="0"/>
  </r>
  <r>
    <x v="0"/>
    <x v="15"/>
    <s v="4011"/>
    <s v="Afon Taf High School"/>
    <n v="23.670490093847757"/>
    <n v="86.458333333333329"/>
    <n v="32.8125"/>
    <n v="34.895833333333336"/>
    <n v="46.875"/>
    <n v="45.833333333333336"/>
    <n v="48.958333333333336"/>
    <x v="1"/>
    <n v="192"/>
    <n v="166"/>
    <n v="63"/>
    <n v="6700"/>
    <n v="90"/>
    <n v="88"/>
    <n v="94"/>
    <x v="1"/>
  </r>
  <r>
    <x v="0"/>
    <x v="15"/>
    <s v="4012"/>
    <s v="PEN-Y-DRE HIGH SCHOOL"/>
    <n v="34.278668310727497"/>
    <n v="71.345029239766077"/>
    <n v="21.637426900584796"/>
    <n v="24.953216374269005"/>
    <n v="35.087719298245617"/>
    <n v="29.239766081871345"/>
    <n v="29.239766081871345"/>
    <x v="1"/>
    <n v="171"/>
    <n v="122"/>
    <n v="37"/>
    <n v="4267"/>
    <n v="60"/>
    <n v="50"/>
    <n v="50"/>
    <x v="4"/>
  </r>
  <r>
    <x v="0"/>
    <x v="15"/>
    <s v="4013"/>
    <s v="Cyfarthfa High School"/>
    <n v="17.957166392092258"/>
    <n v="86.956521739130437"/>
    <n v="45.454545454545453"/>
    <n v="39.333992094861657"/>
    <n v="59.288537549407117"/>
    <n v="50.988142292490117"/>
    <n v="60.474308300395258"/>
    <x v="1"/>
    <n v="253"/>
    <n v="220"/>
    <n v="115"/>
    <n v="9951.5"/>
    <n v="150"/>
    <n v="129"/>
    <n v="153"/>
    <x v="2"/>
  </r>
  <r>
    <x v="0"/>
    <x v="15"/>
    <s v="4600"/>
    <s v="Bishop Hedley High School"/>
    <n v="22.535211267605636"/>
    <n v="81.147540983606561"/>
    <n v="28.688524590163933"/>
    <n v="35.344262295081968"/>
    <n v="40.16393442622951"/>
    <n v="35.245901639344261"/>
    <n v="41.803278688524593"/>
    <x v="1"/>
    <n v="122"/>
    <n v="99"/>
    <n v="35"/>
    <n v="4312"/>
    <n v="49"/>
    <n v="43"/>
    <n v="51"/>
    <x v="1"/>
  </r>
  <r>
    <x v="0"/>
    <x v="16"/>
    <s v="4031"/>
    <s v="Newbridge Comprehensive"/>
    <n v="12.256586483390606"/>
    <n v="89.099526066350705"/>
    <n v="54.028436018957343"/>
    <n v="44.988151658767769"/>
    <n v="61.611374407582936"/>
    <n v="65.402843601895739"/>
    <n v="78.672985781990519"/>
    <x v="1"/>
    <n v="211"/>
    <n v="188"/>
    <n v="114"/>
    <n v="9492.5"/>
    <n v="130"/>
    <n v="138"/>
    <n v="166"/>
    <x v="0"/>
  </r>
  <r>
    <x v="0"/>
    <x v="16"/>
    <s v="4032"/>
    <s v="Pontllanfraith Comprehensive"/>
    <n v="13.698630136986301"/>
    <n v="77.297297297297291"/>
    <n v="34.594594594594597"/>
    <n v="30.978378378378377"/>
    <n v="56.756756756756758"/>
    <n v="41.621621621621621"/>
    <n v="44.324324324324323"/>
    <x v="1"/>
    <n v="185"/>
    <n v="143"/>
    <n v="64"/>
    <n v="5731"/>
    <n v="105"/>
    <n v="77"/>
    <n v="82"/>
    <x v="0"/>
  </r>
  <r>
    <x v="0"/>
    <x v="16"/>
    <s v="4046"/>
    <s v="Blackwood Comprehensive School"/>
    <n v="16.959669079627716"/>
    <n v="86.567164179104481"/>
    <n v="35.323383084577117"/>
    <n v="39.666666666666664"/>
    <n v="50.746268656716417"/>
    <n v="41.293532338308459"/>
    <n v="65.671641791044777"/>
    <x v="1"/>
    <n v="201"/>
    <n v="174"/>
    <n v="71"/>
    <n v="7973"/>
    <n v="102"/>
    <n v="83"/>
    <n v="132"/>
    <x v="2"/>
  </r>
  <r>
    <x v="0"/>
    <x v="16"/>
    <s v="4053"/>
    <s v="Oakdale Comprehensive"/>
    <n v="16.123499142367066"/>
    <n v="75.961538461538467"/>
    <n v="36.53846153846154"/>
    <n v="28.745192307692307"/>
    <n v="49.03846153846154"/>
    <n v="43.269230769230766"/>
    <n v="44.230769230769234"/>
    <x v="1"/>
    <n v="104"/>
    <n v="79"/>
    <n v="38"/>
    <n v="2989.5"/>
    <n v="51"/>
    <n v="45"/>
    <n v="46"/>
    <x v="2"/>
  </r>
  <r>
    <x v="0"/>
    <x v="16"/>
    <s v="4065"/>
    <s v="St Cenydd School"/>
    <n v="22.687439143135347"/>
    <n v="75.369458128078819"/>
    <n v="29.064039408866996"/>
    <n v="34.687192118226598"/>
    <n v="47.290640394088669"/>
    <n v="33.497536945812811"/>
    <n v="50.24630541871921"/>
    <x v="1"/>
    <n v="203"/>
    <n v="153"/>
    <n v="59"/>
    <n v="7041.5"/>
    <n v="96"/>
    <n v="68"/>
    <n v="102"/>
    <x v="1"/>
  </r>
  <r>
    <x v="0"/>
    <x v="16"/>
    <s v="4068"/>
    <s v="Risca Community Comprehensive"/>
    <n v="19.193857965451055"/>
    <n v="88.349514563106794"/>
    <n v="22.33009708737864"/>
    <n v="29.553398058252426"/>
    <n v="44.660194174757279"/>
    <n v="26.21359223300971"/>
    <n v="34.95145631067961"/>
    <x v="1"/>
    <n v="103"/>
    <n v="91"/>
    <n v="23"/>
    <n v="3044"/>
    <n v="46"/>
    <n v="27"/>
    <n v="36"/>
    <x v="2"/>
  </r>
  <r>
    <x v="0"/>
    <x v="16"/>
    <s v="4070"/>
    <s v="St Martins School"/>
    <n v="19.36936936936937"/>
    <n v="92.777777777777771"/>
    <n v="50"/>
    <n v="51.177777777777777"/>
    <n v="70"/>
    <n v="54.444444444444443"/>
    <n v="66.111111111111114"/>
    <x v="1"/>
    <n v="180"/>
    <n v="167"/>
    <n v="90"/>
    <n v="9212"/>
    <n v="126"/>
    <n v="98"/>
    <n v="119"/>
    <x v="2"/>
  </r>
  <r>
    <x v="0"/>
    <x v="16"/>
    <s v="4073"/>
    <s v="HEOLDDU COMPREHENSIVE SCHOOL"/>
    <n v="19.780219780219781"/>
    <n v="88.666666666666671"/>
    <n v="28.666666666666668"/>
    <n v="37.43"/>
    <n v="50"/>
    <n v="35.333333333333336"/>
    <n v="50"/>
    <x v="1"/>
    <n v="150"/>
    <n v="133"/>
    <n v="43"/>
    <n v="5614.5"/>
    <n v="75"/>
    <n v="53"/>
    <n v="75"/>
    <x v="2"/>
  </r>
  <r>
    <x v="0"/>
    <x v="16"/>
    <s v="4075"/>
    <s v="Lewis School Pengam"/>
    <n v="20"/>
    <n v="83.695652173913047"/>
    <n v="27.173913043478262"/>
    <n v="33.834239130434781"/>
    <n v="41.847826086956523"/>
    <n v="44.021739130434781"/>
    <n v="36.956521739130437"/>
    <x v="1"/>
    <n v="184"/>
    <n v="154"/>
    <n v="50"/>
    <n v="6225.5"/>
    <n v="77"/>
    <n v="81"/>
    <n v="68"/>
    <x v="2"/>
  </r>
  <r>
    <x v="0"/>
    <x v="16"/>
    <s v="4077"/>
    <s v="Lewis Girls Comprehensive"/>
    <n v="20.97902097902098"/>
    <n v="91.05263157894737"/>
    <n v="40"/>
    <n v="41.255263157894738"/>
    <n v="57.89473684210526"/>
    <n v="44.210526315789473"/>
    <n v="47.368421052631582"/>
    <x v="1"/>
    <n v="190"/>
    <n v="173"/>
    <n v="76"/>
    <n v="7838.5"/>
    <n v="110"/>
    <n v="84"/>
    <n v="90"/>
    <x v="1"/>
  </r>
  <r>
    <x v="0"/>
    <x v="16"/>
    <s v="4090"/>
    <s v="Rhymney Comprehensive School,"/>
    <n v="28.805620608899297"/>
    <n v="73.295454545454547"/>
    <n v="30.681818181818183"/>
    <n v="32.15056818181818"/>
    <n v="43.75"/>
    <n v="44.886363636363633"/>
    <n v="39.772727272727273"/>
    <x v="1"/>
    <n v="176"/>
    <n v="129"/>
    <n v="54"/>
    <n v="5658.5"/>
    <n v="77"/>
    <n v="79"/>
    <n v="70"/>
    <x v="1"/>
  </r>
  <r>
    <x v="0"/>
    <x v="16"/>
    <s v="4093"/>
    <s v="Bedwas High School"/>
    <n v="22.630834512022631"/>
    <n v="92.307692307692307"/>
    <n v="41.025641025641029"/>
    <n v="41.910256410256409"/>
    <n v="58.974358974358971"/>
    <n v="48.07692307692308"/>
    <n v="61.53846153846154"/>
    <x v="1"/>
    <n v="156"/>
    <n v="144"/>
    <n v="64"/>
    <n v="6538"/>
    <n v="92"/>
    <n v="75"/>
    <n v="96"/>
    <x v="1"/>
  </r>
  <r>
    <x v="0"/>
    <x v="16"/>
    <s v="4103"/>
    <s v="Ysgol Gyfun Cwm Rhymni"/>
    <n v="14.149139579349903"/>
    <n v="88.324873096446694"/>
    <n v="51.269035532994927"/>
    <n v="47.845177664974621"/>
    <n v="71.065989847715741"/>
    <n v="57.868020304568525"/>
    <n v="63.451776649746193"/>
    <x v="0"/>
    <n v="197"/>
    <n v="174"/>
    <n v="101"/>
    <n v="9425.5"/>
    <n v="140"/>
    <n v="114"/>
    <n v="125"/>
    <x v="0"/>
  </r>
  <r>
    <x v="0"/>
    <x v="16"/>
    <s v="5400"/>
    <s v="Cwmcarn High School"/>
    <n v="12.5"/>
    <n v="93.670886075949369"/>
    <n v="56.962025316455694"/>
    <n v="51.756329113924053"/>
    <n v="79.113924050632917"/>
    <n v="66.455696202531641"/>
    <n v="66.455696202531641"/>
    <x v="1"/>
    <n v="158"/>
    <n v="148"/>
    <n v="90"/>
    <n v="8177.5"/>
    <n v="125"/>
    <n v="105"/>
    <n v="105"/>
    <x v="0"/>
  </r>
  <r>
    <x v="0"/>
    <x v="17"/>
    <s v="4045"/>
    <s v="Glyncoed Comprehensive"/>
    <n v="23.863636363636363"/>
    <n v="83.84615384615384"/>
    <n v="41.53846153846154"/>
    <n v="37.630769230769232"/>
    <n v="65.384615384615387"/>
    <n v="49.230769230769234"/>
    <n v="59.230769230769234"/>
    <x v="1"/>
    <n v="130"/>
    <n v="109"/>
    <n v="54"/>
    <n v="4892"/>
    <n v="85"/>
    <n v="64"/>
    <n v="77"/>
    <x v="1"/>
  </r>
  <r>
    <x v="0"/>
    <x v="17"/>
    <s v="4061"/>
    <s v="Tredegar Comprehensive School"/>
    <n v="22.58064516129032"/>
    <n v="76.687116564417181"/>
    <n v="30.674846625766872"/>
    <n v="33.180981595092021"/>
    <n v="46.625766871165645"/>
    <n v="34.969325153374236"/>
    <n v="42.331288343558285"/>
    <x v="1"/>
    <n v="163"/>
    <n v="125"/>
    <n v="50"/>
    <n v="5408.5"/>
    <n v="76"/>
    <n v="57"/>
    <n v="69"/>
    <x v="1"/>
  </r>
  <r>
    <x v="0"/>
    <x v="17"/>
    <s v="4067"/>
    <s v="Ebbw Vale Comprehensive"/>
    <n v="21.172022684310019"/>
    <n v="80.27210884353741"/>
    <n v="31.292517006802722"/>
    <n v="33.874149659863946"/>
    <n v="46.938775510204081"/>
    <n v="37.414965986394556"/>
    <n v="42.857142857142854"/>
    <x v="1"/>
    <n v="147"/>
    <n v="118"/>
    <n v="46"/>
    <n v="4979.5"/>
    <n v="69"/>
    <n v="55"/>
    <n v="63"/>
    <x v="1"/>
  </r>
  <r>
    <x v="0"/>
    <x v="17"/>
    <s v="4073"/>
    <s v="Nantyglo Comprehensive School"/>
    <n v="25.700934579439249"/>
    <n v="72.56637168141593"/>
    <n v="14.159292035398231"/>
    <n v="27.823008849557521"/>
    <n v="29.20353982300885"/>
    <n v="23.893805309734514"/>
    <n v="25.663716814159294"/>
    <x v="1"/>
    <n v="113"/>
    <n v="82"/>
    <n v="16"/>
    <n v="3144"/>
    <n v="33"/>
    <n v="27"/>
    <n v="29"/>
    <x v="1"/>
  </r>
  <r>
    <x v="0"/>
    <x v="17"/>
    <s v="4074"/>
    <s v="Abertillery Comprehensive"/>
    <n v="21.022727272727273"/>
    <n v="78.894472361809051"/>
    <n v="24.120603015075378"/>
    <n v="34.628140703517587"/>
    <n v="37.688442211055275"/>
    <n v="34.673366834170857"/>
    <n v="45.7286432160804"/>
    <x v="1"/>
    <n v="199"/>
    <n v="157"/>
    <n v="48"/>
    <n v="6891"/>
    <n v="75"/>
    <n v="69"/>
    <n v="91"/>
    <x v="1"/>
  </r>
  <r>
    <x v="0"/>
    <x v="17"/>
    <s v="5401"/>
    <s v="Brynmawr Comprehensive"/>
    <n v="11.570247933884298"/>
    <n v="93.037974683544306"/>
    <n v="48.101265822784811"/>
    <n v="46.674050632911396"/>
    <n v="68.35443037974683"/>
    <n v="53.164556962025316"/>
    <n v="73.417721518987335"/>
    <x v="1"/>
    <n v="158"/>
    <n v="147"/>
    <n v="76"/>
    <n v="7374.5"/>
    <n v="108"/>
    <n v="84"/>
    <n v="116"/>
    <x v="0"/>
  </r>
  <r>
    <x v="0"/>
    <x v="18"/>
    <s v="4050"/>
    <s v="Llantarnam School"/>
    <n v="16.085578446909668"/>
    <n v="81.856540084388186"/>
    <n v="30.80168776371308"/>
    <n v="36.286919831223628"/>
    <n v="44.725738396624472"/>
    <n v="38.81856540084388"/>
    <n v="51.054852320675103"/>
    <x v="1"/>
    <n v="237"/>
    <n v="194"/>
    <n v="73"/>
    <n v="8600"/>
    <n v="106"/>
    <n v="92"/>
    <n v="121"/>
    <x v="2"/>
  </r>
  <r>
    <x v="0"/>
    <x v="18"/>
    <s v="4051"/>
    <s v="Croesyceiliog School"/>
    <n v="11.72886519421173"/>
    <n v="91.814946619217082"/>
    <n v="50.889679715302492"/>
    <n v="42.745551601423486"/>
    <n v="70.462633451957302"/>
    <n v="55.871886120996443"/>
    <n v="66.192170818505332"/>
    <x v="1"/>
    <n v="281"/>
    <n v="258"/>
    <n v="143"/>
    <n v="12011.5"/>
    <n v="198"/>
    <n v="157"/>
    <n v="186"/>
    <x v="0"/>
  </r>
  <r>
    <x v="0"/>
    <x v="18"/>
    <s v="4062"/>
    <s v="FAIRWATER HIGH SCHOOL"/>
    <n v="19.549763033175356"/>
    <n v="80.540540540540547"/>
    <n v="31.351351351351351"/>
    <n v="30.462162162162162"/>
    <n v="44.864864864864863"/>
    <n v="36.756756756756758"/>
    <n v="62.162162162162161"/>
    <x v="1"/>
    <n v="185"/>
    <n v="149"/>
    <n v="58"/>
    <n v="5635.5"/>
    <n v="83"/>
    <n v="68"/>
    <n v="115"/>
    <x v="2"/>
  </r>
  <r>
    <x v="0"/>
    <x v="18"/>
    <s v="4070"/>
    <s v="Abersychan Comprehensive"/>
    <n v="22.527472527472529"/>
    <n v="84.102564102564102"/>
    <n v="26.666666666666668"/>
    <n v="36.343589743589746"/>
    <n v="50.769230769230766"/>
    <n v="30.76923076923077"/>
    <n v="44.615384615384613"/>
    <x v="1"/>
    <n v="195"/>
    <n v="164"/>
    <n v="52"/>
    <n v="7087"/>
    <n v="99"/>
    <n v="60"/>
    <n v="87"/>
    <x v="1"/>
  </r>
  <r>
    <x v="0"/>
    <x v="18"/>
    <s v="4072"/>
    <s v="West Monmouth School"/>
    <n v="17.436791630340018"/>
    <n v="74.568965517241381"/>
    <n v="34.051724137931032"/>
    <n v="28.618534482758619"/>
    <n v="48.706896551724135"/>
    <n v="49.137931034482762"/>
    <n v="43.103448275862071"/>
    <x v="1"/>
    <n v="232"/>
    <n v="173"/>
    <n v="79"/>
    <n v="6639.5"/>
    <n v="113"/>
    <n v="114"/>
    <n v="100"/>
    <x v="2"/>
  </r>
  <r>
    <x v="0"/>
    <x v="18"/>
    <s v="4075"/>
    <s v="YSGOL GYFUN GWYNLLYW"/>
    <n v="11.554921540656206"/>
    <n v="97.857142857142861"/>
    <n v="55.714285714285715"/>
    <n v="54.414285714285711"/>
    <n v="75.714285714285708"/>
    <n v="65"/>
    <n v="63.571428571428569"/>
    <x v="0"/>
    <n v="140"/>
    <n v="137"/>
    <n v="78"/>
    <n v="7618"/>
    <n v="106"/>
    <n v="91"/>
    <n v="89"/>
    <x v="0"/>
  </r>
  <r>
    <x v="0"/>
    <x v="18"/>
    <s v="4603"/>
    <s v="St. Albans Comp. R.C. HIGH"/>
    <n v="10.50531914893617"/>
    <n v="86.428571428571431"/>
    <n v="55.714285714285715"/>
    <n v="38.503571428571426"/>
    <n v="75.714285714285708"/>
    <n v="60.714285714285715"/>
    <n v="70.714285714285708"/>
    <x v="1"/>
    <n v="140"/>
    <n v="121"/>
    <n v="78"/>
    <n v="5390.5"/>
    <n v="106"/>
    <n v="85"/>
    <n v="99"/>
    <x v="0"/>
  </r>
  <r>
    <x v="0"/>
    <x v="19"/>
    <s v="4060"/>
    <s v="Monmouth Comprehensive School"/>
    <n v="9.1614906832298146"/>
    <n v="93.560606060606062"/>
    <n v="49.621212121212125"/>
    <n v="47.204545454545453"/>
    <n v="73.106060606060609"/>
    <n v="55.68181818181818"/>
    <n v="71.212121212121218"/>
    <x v="1"/>
    <n v="264"/>
    <n v="247"/>
    <n v="131"/>
    <n v="12462"/>
    <n v="193"/>
    <n v="147"/>
    <n v="188"/>
    <x v="3"/>
  </r>
  <r>
    <x v="0"/>
    <x v="19"/>
    <s v="4064"/>
    <s v="King Henry VIII Comprehensive"/>
    <n v="16.182572614107883"/>
    <n v="83.644859813084111"/>
    <n v="40.654205607476634"/>
    <n v="37.387850467289717"/>
    <n v="61.682242990654203"/>
    <n v="44.392523364485982"/>
    <n v="54.205607476635514"/>
    <x v="1"/>
    <n v="214"/>
    <n v="179"/>
    <n v="87"/>
    <n v="8001"/>
    <n v="132"/>
    <n v="95"/>
    <n v="116"/>
    <x v="2"/>
  </r>
  <r>
    <x v="0"/>
    <x v="19"/>
    <s v="4065"/>
    <s v="Chepstow Comprehensive School"/>
    <n v="7.6374745417515282"/>
    <n v="90.376569037656907"/>
    <n v="53.556485355648533"/>
    <n v="42.77615062761506"/>
    <n v="69.874476987447693"/>
    <n v="63.179916317991633"/>
    <n v="67.36401673640168"/>
    <x v="1"/>
    <n v="239"/>
    <n v="216"/>
    <n v="128"/>
    <n v="10223.5"/>
    <n v="167"/>
    <n v="151"/>
    <n v="161"/>
    <x v="3"/>
  </r>
  <r>
    <x v="0"/>
    <x v="19"/>
    <s v="4066"/>
    <s v="Caldicot Comprehensive"/>
    <n v="10.613207547169811"/>
    <n v="87.356321839080465"/>
    <n v="43.29501915708812"/>
    <n v="42.802681992337163"/>
    <n v="63.218390804597703"/>
    <n v="48.275862068965516"/>
    <n v="60.153256704980841"/>
    <x v="1"/>
    <n v="261"/>
    <n v="228"/>
    <n v="113"/>
    <n v="11171.5"/>
    <n v="165"/>
    <n v="126"/>
    <n v="157"/>
    <x v="0"/>
  </r>
  <r>
    <x v="0"/>
    <x v="20"/>
    <s v="4003"/>
    <s v="St Julian's Comprehensive School"/>
    <n v="18.580542264752793"/>
    <n v="84.189723320158109"/>
    <n v="39.525691699604742"/>
    <n v="38.185770750988141"/>
    <n v="66.007905138339922"/>
    <n v="43.083003952569172"/>
    <n v="54.545454545454547"/>
    <x v="1"/>
    <n v="253"/>
    <n v="213"/>
    <n v="100"/>
    <n v="9661"/>
    <n v="167"/>
    <n v="109"/>
    <n v="138"/>
    <x v="2"/>
  </r>
  <r>
    <x v="0"/>
    <x v="20"/>
    <s v="4020"/>
    <s v="Duffryn High School"/>
    <n v="35.054617676266133"/>
    <n v="76.699029126213588"/>
    <n v="21.359223300970875"/>
    <n v="30.985436893203882"/>
    <n v="38.349514563106794"/>
    <n v="27.66990291262136"/>
    <n v="37.378640776699029"/>
    <x v="1"/>
    <n v="206"/>
    <n v="158"/>
    <n v="44"/>
    <n v="6383"/>
    <n v="79"/>
    <n v="57"/>
    <n v="77"/>
    <x v="4"/>
  </r>
  <r>
    <x v="0"/>
    <x v="20"/>
    <s v="4021"/>
    <s v="Hartridge Comprehensive School"/>
    <n v="31.344902386117134"/>
    <n v="70.370370370370367"/>
    <n v="11.640211640211641"/>
    <n v="26.624338624338623"/>
    <n v="36.507936507936506"/>
    <n v="23.80952380952381"/>
    <n v="15.343915343915343"/>
    <x v="1"/>
    <n v="189"/>
    <n v="133"/>
    <n v="22"/>
    <n v="5032"/>
    <n v="69"/>
    <n v="45"/>
    <n v="29"/>
    <x v="4"/>
  </r>
  <r>
    <x v="0"/>
    <x v="20"/>
    <s v="4025"/>
    <s v="Bettws High School"/>
    <n v="27.230590961761298"/>
    <n v="63.55140186915888"/>
    <n v="15.420560747663551"/>
    <n v="22.834112149532711"/>
    <n v="36.915887850467293"/>
    <n v="22.429906542056074"/>
    <n v="21.028037383177569"/>
    <x v="1"/>
    <n v="214"/>
    <n v="136"/>
    <n v="33"/>
    <n v="4886.5"/>
    <n v="79"/>
    <n v="48"/>
    <n v="45"/>
    <x v="1"/>
  </r>
  <r>
    <x v="0"/>
    <x v="20"/>
    <s v="4026"/>
    <s v="Lliswerry High School"/>
    <n v="26.975763962065329"/>
    <n v="87.434554973821989"/>
    <n v="30.890052356020941"/>
    <n v="37.725130890052355"/>
    <n v="44.502617801047123"/>
    <n v="40.837696335078533"/>
    <n v="42.408376963350783"/>
    <x v="1"/>
    <n v="191"/>
    <n v="167"/>
    <n v="59"/>
    <n v="7205.5"/>
    <n v="85"/>
    <n v="78"/>
    <n v="81"/>
    <x v="1"/>
  </r>
  <r>
    <x v="0"/>
    <x v="20"/>
    <s v="4030"/>
    <s v="Bassaleg School"/>
    <n v="4.5146726862302486"/>
    <n v="98.540145985401466"/>
    <n v="62.043795620437955"/>
    <n v="51.939781021897808"/>
    <n v="85.03649635036497"/>
    <n v="72.627737226277375"/>
    <n v="66.058394160583944"/>
    <x v="1"/>
    <n v="274"/>
    <n v="270"/>
    <n v="170"/>
    <n v="14231.5"/>
    <n v="233"/>
    <n v="199"/>
    <n v="181"/>
    <x v="3"/>
  </r>
  <r>
    <x v="0"/>
    <x v="20"/>
    <s v="4059"/>
    <s v="Caerleon Comprehensive School"/>
    <n v="2.8704422032583397"/>
    <n v="95.238095238095241"/>
    <n v="68.253968253968253"/>
    <n v="58.376984126984127"/>
    <n v="86.904761904761898"/>
    <n v="72.61904761904762"/>
    <n v="81.746031746031747"/>
    <x v="1"/>
    <n v="252"/>
    <n v="240"/>
    <n v="172"/>
    <n v="14711"/>
    <n v="219"/>
    <n v="183"/>
    <n v="206"/>
    <x v="3"/>
  </r>
  <r>
    <x v="0"/>
    <x v="20"/>
    <s v="4602"/>
    <s v="St Joseph's RC High School"/>
    <n v="11.37357830271216"/>
    <n v="94.666666666666671"/>
    <n v="56.444444444444443"/>
    <n v="46.295555555555552"/>
    <n v="72"/>
    <n v="66.666666666666671"/>
    <n v="72.888888888888886"/>
    <x v="1"/>
    <n v="225"/>
    <n v="213"/>
    <n v="127"/>
    <n v="10416.5"/>
    <n v="162"/>
    <n v="150"/>
    <n v="164"/>
    <x v="0"/>
  </r>
  <r>
    <x v="0"/>
    <x v="21"/>
    <s v="4030"/>
    <s v="RUMNEY HIGH SCHOOL"/>
    <n v="32.511737089201873"/>
    <n v="77.348066298342545"/>
    <n v="27.624309392265193"/>
    <n v="29.483425414364643"/>
    <n v="40.331491712707184"/>
    <n v="34.254143646408842"/>
    <n v="44.751381215469614"/>
    <x v="1"/>
    <n v="181"/>
    <n v="140"/>
    <n v="50"/>
    <n v="5336.5"/>
    <n v="73"/>
    <n v="62"/>
    <n v="81"/>
    <x v="4"/>
  </r>
  <r>
    <x v="0"/>
    <x v="21"/>
    <s v="4035"/>
    <s v="GLYN DERW HIGH SCHOOL"/>
    <n v="33.933933933933936"/>
    <n v="72.368421052631575"/>
    <n v="22.368421052631579"/>
    <n v="26.125"/>
    <n v="42.763157894736842"/>
    <n v="26.315789473684209"/>
    <n v="34.868421052631582"/>
    <x v="1"/>
    <n v="152"/>
    <n v="110"/>
    <n v="34"/>
    <n v="3971"/>
    <n v="65"/>
    <n v="40"/>
    <n v="53"/>
    <x v="4"/>
  </r>
  <r>
    <x v="0"/>
    <x v="21"/>
    <s v="4039"/>
    <s v="CARDIFF HIGH SCHOOL"/>
    <n v="5.2336448598130847"/>
    <n v="99.553571428571431"/>
    <n v="75.892857142857139"/>
    <n v="60.131696428571431"/>
    <n v="89.732142857142861"/>
    <n v="79.910714285714292"/>
    <n v="85.714285714285708"/>
    <x v="1"/>
    <n v="224"/>
    <n v="223"/>
    <n v="170"/>
    <n v="13469.5"/>
    <n v="201"/>
    <n v="179"/>
    <n v="192"/>
    <x v="3"/>
  </r>
  <r>
    <x v="0"/>
    <x v="21"/>
    <s v="4041"/>
    <s v="Willows High School"/>
    <n v="44.034440344403443"/>
    <n v="72.185430463576154"/>
    <n v="15.894039735099337"/>
    <n v="24.748344370860927"/>
    <n v="37.086092715231786"/>
    <n v="21.192052980132452"/>
    <n v="32.450331125827816"/>
    <x v="1"/>
    <n v="151"/>
    <n v="109"/>
    <n v="24"/>
    <n v="3737"/>
    <n v="56"/>
    <n v="32"/>
    <n v="49"/>
    <x v="4"/>
  </r>
  <r>
    <x v="0"/>
    <x v="21"/>
    <s v="4042"/>
    <s v="FITZALAN HIGH SCHOOL"/>
    <n v="36.309012875536482"/>
    <n v="72.839506172839506"/>
    <n v="26.748971193415638"/>
    <n v="28.979423868312757"/>
    <n v="38.271604938271608"/>
    <n v="38.68312757201646"/>
    <n v="36.625514403292179"/>
    <x v="1"/>
    <n v="243"/>
    <n v="177"/>
    <n v="65"/>
    <n v="7042"/>
    <n v="93"/>
    <n v="94"/>
    <n v="89"/>
    <x v="4"/>
  </r>
  <r>
    <x v="0"/>
    <x v="21"/>
    <s v="4047"/>
    <s v="Llanedeyrn High"/>
    <n v="27.466666666666669"/>
    <n v="80.794701986754973"/>
    <n v="23.178807947019866"/>
    <n v="33.586092715231786"/>
    <n v="48.34437086092715"/>
    <n v="28.476821192052981"/>
    <n v="35.76158940397351"/>
    <x v="1"/>
    <n v="151"/>
    <n v="122"/>
    <n v="35"/>
    <n v="5071.5"/>
    <n v="73"/>
    <n v="43"/>
    <n v="54"/>
    <x v="1"/>
  </r>
  <r>
    <x v="0"/>
    <x v="21"/>
    <s v="4049"/>
    <s v="Cantonian High School"/>
    <n v="23.76847290640394"/>
    <n v="75.609756097560975"/>
    <n v="30.73170731707317"/>
    <n v="33.302439024390246"/>
    <n v="43.414634146341463"/>
    <n v="38.048780487804876"/>
    <n v="39.024390243902438"/>
    <x v="1"/>
    <n v="205"/>
    <n v="155"/>
    <n v="63"/>
    <n v="6827"/>
    <n v="89"/>
    <n v="78"/>
    <n v="80"/>
    <x v="1"/>
  </r>
  <r>
    <x v="0"/>
    <x v="21"/>
    <s v="4050"/>
    <s v="Whitchurch High School"/>
    <n v="10.987791342952276"/>
    <n v="88.108108108108112"/>
    <n v="54.864864864864863"/>
    <n v="46.655405405405403"/>
    <n v="68.918918918918919"/>
    <n v="59.189189189189186"/>
    <n v="71.621621621621628"/>
    <x v="1"/>
    <n v="370"/>
    <n v="326"/>
    <n v="203"/>
    <n v="17262.5"/>
    <n v="255"/>
    <n v="219"/>
    <n v="265"/>
    <x v="0"/>
  </r>
  <r>
    <x v="0"/>
    <x v="21"/>
    <s v="4051"/>
    <s v="Llanishen High School"/>
    <n v="7.4850299401197598"/>
    <n v="94.05204460966543"/>
    <n v="55.762081784386616"/>
    <n v="51.75278810408922"/>
    <n v="71.003717472118964"/>
    <n v="63.568773234200741"/>
    <n v="67.286245353159856"/>
    <x v="1"/>
    <n v="269"/>
    <n v="253"/>
    <n v="150"/>
    <n v="13921.5"/>
    <n v="191"/>
    <n v="171"/>
    <n v="181"/>
    <x v="3"/>
  </r>
  <r>
    <x v="0"/>
    <x v="21"/>
    <s v="4052"/>
    <s v="Llanrumney High School"/>
    <n v="34.444444444444443"/>
    <n v="74.825174825174827"/>
    <n v="20.27972027972028"/>
    <n v="29.3006993006993"/>
    <n v="33.566433566433567"/>
    <n v="27.272727272727273"/>
    <n v="34.265734265734267"/>
    <x v="1"/>
    <n v="143"/>
    <n v="107"/>
    <n v="29"/>
    <n v="4190"/>
    <n v="48"/>
    <n v="39"/>
    <n v="49"/>
    <x v="4"/>
  </r>
  <r>
    <x v="0"/>
    <x v="21"/>
    <s v="4054"/>
    <s v="Cathays High School"/>
    <n v="39.948783610755441"/>
    <n v="86.956521739130437"/>
    <n v="31.055900621118013"/>
    <n v="39.434782608695649"/>
    <n v="49.689440993788821"/>
    <n v="37.888198757763973"/>
    <n v="61.490683229813662"/>
    <x v="1"/>
    <n v="161"/>
    <n v="140"/>
    <n v="50"/>
    <n v="6349"/>
    <n v="80"/>
    <n v="61"/>
    <n v="99"/>
    <x v="4"/>
  </r>
  <r>
    <x v="0"/>
    <x v="21"/>
    <s v="4070"/>
    <s v="Radyr Comprehensive School"/>
    <n v="5.6530214424951266"/>
    <n v="94.468085106382972"/>
    <n v="67.234042553191486"/>
    <n v="56.342553191489358"/>
    <n v="82.127659574468083"/>
    <n v="68.936170212765958"/>
    <n v="84.255319148936167"/>
    <x v="1"/>
    <n v="235"/>
    <n v="222"/>
    <n v="158"/>
    <n v="13240.5"/>
    <n v="193"/>
    <n v="162"/>
    <n v="198"/>
    <x v="3"/>
  </r>
  <r>
    <x v="0"/>
    <x v="21"/>
    <s v="4071"/>
    <s v="Ysgol Gyfun Gymraeg Glantaf"/>
    <n v="7.0575461454940287"/>
    <n v="90.303030303030297"/>
    <n v="66.666666666666671"/>
    <n v="58.351515151515152"/>
    <n v="81.818181818181813"/>
    <n v="67.272727272727266"/>
    <n v="78.181818181818187"/>
    <x v="0"/>
    <n v="165"/>
    <n v="149"/>
    <n v="110"/>
    <n v="9628"/>
    <n v="135"/>
    <n v="111"/>
    <n v="129"/>
    <x v="3"/>
  </r>
  <r>
    <x v="0"/>
    <x v="21"/>
    <s v="4072"/>
    <s v="Ysgol Gyfun Gymraeg Plasmawr"/>
    <n v="12.011173184357542"/>
    <n v="86.986301369863014"/>
    <n v="50"/>
    <n v="49.054794520547944"/>
    <n v="72.602739726027394"/>
    <n v="56.849315068493148"/>
    <n v="65.06849315068493"/>
    <x v="0"/>
    <n v="146"/>
    <n v="127"/>
    <n v="73"/>
    <n v="7162"/>
    <n v="106"/>
    <n v="83"/>
    <n v="95"/>
    <x v="0"/>
  </r>
  <r>
    <x v="0"/>
    <x v="21"/>
    <s v="4073"/>
    <s v="Michaelston Community College"/>
    <n v="49.007936507936506"/>
    <n v="77.108433734939766"/>
    <n v="24.096385542168676"/>
    <n v="30.198795180722893"/>
    <n v="51.807228915662648"/>
    <n v="24.096385542168676"/>
    <n v="40.963855421686745"/>
    <x v="1"/>
    <n v="83"/>
    <n v="64"/>
    <n v="20"/>
    <n v="2506.5"/>
    <n v="43"/>
    <n v="20"/>
    <n v="34"/>
    <x v="4"/>
  </r>
  <r>
    <x v="0"/>
    <x v="21"/>
    <s v="4600"/>
    <s v="St. Illtyd's Catholic High School"/>
    <n v="25.135135135135133"/>
    <n v="85.161290322580641"/>
    <n v="35.483870967741936"/>
    <n v="35.416129032258063"/>
    <n v="55.483870967741936"/>
    <n v="44.516129032258064"/>
    <n v="51.612903225806448"/>
    <x v="1"/>
    <n v="155"/>
    <n v="132"/>
    <n v="55"/>
    <n v="5489.5"/>
    <n v="86"/>
    <n v="69"/>
    <n v="80"/>
    <x v="1"/>
  </r>
  <r>
    <x v="0"/>
    <x v="21"/>
    <s v="4607"/>
    <s v="Mary Immaculate High School"/>
    <n v="28.993055555555557"/>
    <n v="83.108108108108112"/>
    <n v="19.594594594594593"/>
    <n v="28.962837837837839"/>
    <n v="45.945945945945944"/>
    <n v="21.621621621621621"/>
    <n v="32.432432432432435"/>
    <x v="1"/>
    <n v="148"/>
    <n v="123"/>
    <n v="29"/>
    <n v="4286.5"/>
    <n v="68"/>
    <n v="32"/>
    <n v="48"/>
    <x v="1"/>
  </r>
  <r>
    <x v="0"/>
    <x v="21"/>
    <s v="4608"/>
    <s v="The Bishop of Llandaff"/>
    <n v="5.2744886975242196"/>
    <n v="98.930481283422466"/>
    <n v="65.240641711229941"/>
    <n v="61.679144385026738"/>
    <n v="88.770053475935825"/>
    <n v="69.518716577540104"/>
    <n v="84.491978609625662"/>
    <x v="1"/>
    <n v="187"/>
    <n v="185"/>
    <n v="122"/>
    <n v="11534"/>
    <n v="166"/>
    <n v="130"/>
    <n v="158"/>
    <x v="3"/>
  </r>
  <r>
    <x v="0"/>
    <x v="21"/>
    <s v="4609"/>
    <s v="St Teilo's C-in-W High School"/>
    <n v="11.111111111111111"/>
    <n v="93.782383419689126"/>
    <n v="44.041450777202073"/>
    <n v="44.334196891191709"/>
    <n v="64.248704663212436"/>
    <n v="55.958549222797927"/>
    <n v="62.694300518134717"/>
    <x v="1"/>
    <n v="193"/>
    <n v="181"/>
    <n v="85"/>
    <n v="8556.5"/>
    <n v="124"/>
    <n v="108"/>
    <n v="121"/>
    <x v="0"/>
  </r>
  <r>
    <x v="0"/>
    <x v="21"/>
    <s v="4611"/>
    <s v="CORPUS CHRISTI R.C.HIGH SCHOOL"/>
    <n v="9.24908424908425"/>
    <n v="95.161290322580641"/>
    <n v="51.612903225806448"/>
    <n v="47.854838709677416"/>
    <n v="78.629032258064512"/>
    <n v="56.451612903225808"/>
    <n v="70.967741935483872"/>
    <x v="1"/>
    <n v="248"/>
    <n v="236"/>
    <n v="128"/>
    <n v="11868"/>
    <n v="195"/>
    <n v="140"/>
    <n v="176"/>
    <x v="3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  <r>
    <x v="1"/>
    <x v="22"/>
    <m/>
    <m/>
    <m/>
    <m/>
    <m/>
    <m/>
    <m/>
    <m/>
    <m/>
    <x v="2"/>
    <m/>
    <m/>
    <m/>
    <m/>
    <m/>
    <m/>
    <m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dataOnRows="1" applyNumberFormats="0" applyBorderFormats="0" applyFontFormats="0" applyPatternFormats="0" applyAlignmentFormats="0" applyWidthHeightFormats="1" dataCaption="Data" updatedVersion="2" asteriskTotals="1" showMemberPropertyTips="0" useAutoFormatting="1" rowGrandTotals="0" itemPrintTitles="1" createdVersion="1" indent="0" compact="0" compactData="0" gridDropZones="1">
  <location ref="A4:L7" firstHeaderRow="1" firstDataRow="3" firstDataCol="1"/>
  <pivotFields count="20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3">
        <item x="0"/>
        <item x="1"/>
        <item h="1" x="2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includeNewItemsInFilter="1">
      <items count="7">
        <item x="3"/>
        <item x="0"/>
        <item x="2"/>
        <item x="1"/>
        <item x="4"/>
        <item h="1" x="5"/>
        <item t="default"/>
      </items>
    </pivotField>
  </pivotFields>
  <rowItems count="1">
    <i/>
  </rowItems>
  <colFields count="2">
    <field x="11"/>
    <field x="19"/>
  </colFields>
  <colItems count="11">
    <i>
      <x/>
      <x/>
    </i>
    <i r="1">
      <x v="1"/>
    </i>
    <i r="1">
      <x v="2"/>
    </i>
    <i r="1">
      <x v="3"/>
    </i>
    <i r="1">
      <x v="4"/>
    </i>
    <i>
      <x v="1"/>
      <x/>
    </i>
    <i r="1">
      <x v="1"/>
    </i>
    <i r="1">
      <x v="2"/>
    </i>
    <i r="1">
      <x v="3"/>
    </i>
    <i r="1">
      <x v="4"/>
    </i>
    <i t="grand">
      <x/>
    </i>
  </colItems>
  <dataFields count="1">
    <dataField name="Sum of Pupils_15" fld="12" baseField="0" baseItem="0"/>
  </dataFields>
  <formats count="1"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nationalarchives.gov.uk/doc/open-government-licence/version/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E19" sqref="E19"/>
    </sheetView>
  </sheetViews>
  <sheetFormatPr defaultRowHeight="12.75"/>
  <cols>
    <col min="1" max="1" width="12.109375" style="1" customWidth="1"/>
    <col min="2" max="10" width="9.44140625" style="1" customWidth="1"/>
    <col min="11" max="11" width="9.44140625" style="1" bestFit="1" customWidth="1"/>
    <col min="12" max="12" width="8.21875" style="1" customWidth="1"/>
    <col min="13" max="13" width="9.44140625" style="1" bestFit="1" customWidth="1"/>
    <col min="14" max="16384" width="8.88671875" style="1"/>
  </cols>
  <sheetData>
    <row r="1" spans="1:12">
      <c r="A1" s="2" t="s">
        <v>3</v>
      </c>
      <c r="C1" s="50" t="s">
        <v>66</v>
      </c>
    </row>
    <row r="2" spans="1:12">
      <c r="A2" s="2"/>
      <c r="C2" s="50"/>
    </row>
    <row r="4" spans="1:12">
      <c r="A4" s="5" t="s">
        <v>2</v>
      </c>
      <c r="B4" s="5" t="s">
        <v>0</v>
      </c>
      <c r="C4" s="6" t="s">
        <v>1</v>
      </c>
      <c r="D4" s="4"/>
      <c r="E4" s="4"/>
      <c r="F4" s="4"/>
      <c r="G4" s="4"/>
      <c r="H4" s="4"/>
      <c r="I4" s="4"/>
      <c r="J4" s="4"/>
      <c r="K4" s="4"/>
      <c r="L4" s="7"/>
    </row>
    <row r="5" spans="1:12">
      <c r="A5" s="8"/>
      <c r="B5" s="3">
        <v>1</v>
      </c>
      <c r="C5" s="4"/>
      <c r="D5" s="4"/>
      <c r="E5" s="4"/>
      <c r="F5" s="4"/>
      <c r="G5" s="3">
        <v>2</v>
      </c>
      <c r="H5" s="4"/>
      <c r="I5" s="4"/>
      <c r="J5" s="4"/>
      <c r="K5" s="4"/>
      <c r="L5" s="10" t="s">
        <v>67</v>
      </c>
    </row>
    <row r="6" spans="1:12">
      <c r="A6" s="8"/>
      <c r="B6" s="3">
        <v>1</v>
      </c>
      <c r="C6" s="9">
        <v>2</v>
      </c>
      <c r="D6" s="9">
        <v>3</v>
      </c>
      <c r="E6" s="9">
        <v>4</v>
      </c>
      <c r="F6" s="9">
        <v>5</v>
      </c>
      <c r="G6" s="3">
        <v>1</v>
      </c>
      <c r="H6" s="9">
        <v>2</v>
      </c>
      <c r="I6" s="9">
        <v>3</v>
      </c>
      <c r="J6" s="9">
        <v>4</v>
      </c>
      <c r="K6" s="9">
        <v>5</v>
      </c>
      <c r="L6" s="11"/>
    </row>
    <row r="7" spans="1:12">
      <c r="A7" s="63" t="s">
        <v>73</v>
      </c>
      <c r="B7" s="64">
        <v>3830</v>
      </c>
      <c r="C7" s="65">
        <v>2348</v>
      </c>
      <c r="D7" s="65">
        <v>833</v>
      </c>
      <c r="E7" s="65"/>
      <c r="F7" s="65"/>
      <c r="G7" s="64">
        <v>6433</v>
      </c>
      <c r="H7" s="65">
        <v>7064</v>
      </c>
      <c r="I7" s="65">
        <v>7429</v>
      </c>
      <c r="J7" s="65">
        <v>6745</v>
      </c>
      <c r="K7" s="65">
        <v>2619</v>
      </c>
      <c r="L7" s="66">
        <v>37301</v>
      </c>
    </row>
    <row r="8" spans="1:12" ht="15">
      <c r="A8"/>
      <c r="B8"/>
      <c r="C8"/>
      <c r="D8"/>
      <c r="E8"/>
      <c r="F8"/>
      <c r="G8"/>
      <c r="H8"/>
      <c r="I8"/>
      <c r="J8"/>
      <c r="K8"/>
      <c r="L8"/>
    </row>
    <row r="9" spans="1:12" ht="15">
      <c r="A9"/>
      <c r="B9"/>
      <c r="C9"/>
      <c r="D9"/>
      <c r="E9"/>
      <c r="F9"/>
      <c r="G9"/>
      <c r="H9"/>
      <c r="I9"/>
      <c r="J9"/>
      <c r="K9"/>
      <c r="L9"/>
    </row>
    <row r="10" spans="1:12" ht="15">
      <c r="A10"/>
      <c r="B10"/>
      <c r="C10"/>
      <c r="D10"/>
      <c r="E10"/>
      <c r="F10"/>
      <c r="G10"/>
      <c r="H10"/>
      <c r="I10"/>
      <c r="J10"/>
      <c r="K10"/>
      <c r="L10"/>
    </row>
    <row r="11" spans="1:12" ht="15">
      <c r="A11"/>
      <c r="B11"/>
      <c r="C11"/>
      <c r="D11"/>
      <c r="E11"/>
      <c r="F11"/>
      <c r="G11"/>
      <c r="H11"/>
      <c r="I11"/>
      <c r="J11"/>
      <c r="K11"/>
      <c r="L11"/>
    </row>
    <row r="12" spans="1:12" ht="15">
      <c r="A12"/>
      <c r="B12"/>
      <c r="C12"/>
      <c r="D12"/>
      <c r="E12"/>
      <c r="F12"/>
      <c r="G12"/>
      <c r="H12"/>
      <c r="I12"/>
      <c r="J12"/>
      <c r="K12"/>
      <c r="L12"/>
    </row>
    <row r="13" spans="1:12" ht="15">
      <c r="A13"/>
      <c r="B13"/>
      <c r="C13"/>
      <c r="D13"/>
      <c r="E13"/>
      <c r="F13"/>
      <c r="G13"/>
      <c r="H13"/>
      <c r="I13"/>
      <c r="J13"/>
      <c r="K13"/>
      <c r="L13"/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showGridLines="0" tabSelected="1" zoomScaleNormal="100" workbookViewId="0"/>
  </sheetViews>
  <sheetFormatPr defaultColWidth="22.21875" defaultRowHeight="11.25"/>
  <cols>
    <col min="1" max="1" width="23.21875" style="29" customWidth="1"/>
    <col min="2" max="2" width="1.109375" style="29" customWidth="1"/>
    <col min="3" max="3" width="10.6640625" style="29" customWidth="1"/>
    <col min="4" max="4" width="1.109375" style="29" customWidth="1"/>
    <col min="5" max="5" width="9.5546875" style="29" customWidth="1"/>
    <col min="6" max="6" width="1.109375" style="29" customWidth="1"/>
    <col min="7" max="7" width="9.5546875" style="69" customWidth="1"/>
    <col min="8" max="8" width="1.109375" style="69" customWidth="1"/>
    <col min="9" max="9" width="9.5546875" style="69" customWidth="1"/>
    <col min="10" max="10" width="1.109375" style="69" customWidth="1"/>
    <col min="11" max="11" width="9.5546875" style="69" customWidth="1"/>
    <col min="12" max="12" width="1.109375" style="69" customWidth="1"/>
    <col min="13" max="13" width="9.5546875" style="69" customWidth="1"/>
    <col min="14" max="14" width="1.21875" style="69" customWidth="1"/>
    <col min="15" max="15" width="20.77734375" style="69" bestFit="1" customWidth="1"/>
    <col min="16" max="16" width="6.5546875" style="29" customWidth="1"/>
    <col min="17" max="21" width="8.88671875" style="29" customWidth="1"/>
    <col min="22" max="16384" width="22.21875" style="29"/>
  </cols>
  <sheetData>
    <row r="1" spans="1:16">
      <c r="A1" s="68" t="s">
        <v>4</v>
      </c>
      <c r="B1" s="68"/>
      <c r="C1" s="68"/>
      <c r="D1" s="68"/>
      <c r="E1" s="68"/>
      <c r="F1" s="68"/>
    </row>
    <row r="2" spans="1:16">
      <c r="A2" s="68" t="s">
        <v>5</v>
      </c>
      <c r="B2" s="68"/>
      <c r="C2" s="68"/>
      <c r="D2" s="68"/>
      <c r="E2" s="68"/>
      <c r="F2" s="68"/>
    </row>
    <row r="3" spans="1:16">
      <c r="A3" s="70"/>
      <c r="B3" s="70"/>
      <c r="C3" s="70"/>
      <c r="D3" s="70"/>
      <c r="E3" s="70"/>
      <c r="F3" s="70"/>
      <c r="G3" s="71"/>
      <c r="H3" s="71"/>
      <c r="I3" s="71"/>
      <c r="J3" s="71"/>
      <c r="K3" s="71"/>
      <c r="L3" s="71"/>
      <c r="M3" s="71"/>
      <c r="N3" s="71"/>
      <c r="O3" s="71"/>
    </row>
    <row r="4" spans="1:16">
      <c r="A4" s="72" t="s">
        <v>6</v>
      </c>
      <c r="B4" s="73"/>
      <c r="C4" s="74" t="s">
        <v>7</v>
      </c>
      <c r="D4" s="72"/>
      <c r="E4" s="75" t="s">
        <v>80</v>
      </c>
      <c r="F4" s="72"/>
      <c r="G4" s="74" t="s">
        <v>8</v>
      </c>
      <c r="H4" s="75"/>
      <c r="I4" s="74" t="s">
        <v>9</v>
      </c>
      <c r="J4" s="75"/>
      <c r="K4" s="74" t="s">
        <v>10</v>
      </c>
      <c r="L4" s="76"/>
      <c r="M4" s="75" t="s">
        <v>82</v>
      </c>
      <c r="N4" s="76"/>
      <c r="O4" s="74"/>
      <c r="P4" s="34"/>
    </row>
    <row r="5" spans="1:16">
      <c r="A5" s="77"/>
      <c r="B5" s="78"/>
      <c r="C5" s="41" t="s">
        <v>11</v>
      </c>
      <c r="D5" s="67"/>
      <c r="E5" s="79" t="s">
        <v>81</v>
      </c>
      <c r="F5" s="80"/>
      <c r="G5" s="41" t="s">
        <v>12</v>
      </c>
      <c r="H5" s="81"/>
      <c r="I5" s="41" t="s">
        <v>13</v>
      </c>
      <c r="J5" s="81"/>
      <c r="K5" s="41" t="s">
        <v>14</v>
      </c>
      <c r="L5" s="82"/>
      <c r="M5" s="79" t="s">
        <v>83</v>
      </c>
      <c r="N5" s="82"/>
      <c r="O5" s="41"/>
      <c r="P5" s="34"/>
    </row>
    <row r="6" spans="1:16">
      <c r="A6" s="67" t="s">
        <v>79</v>
      </c>
      <c r="B6" s="78"/>
      <c r="C6" s="83">
        <v>48</v>
      </c>
      <c r="D6" s="67"/>
      <c r="E6" s="84">
        <v>61.940298507462686</v>
      </c>
      <c r="F6" s="67"/>
      <c r="G6" s="84">
        <v>75.118592964824131</v>
      </c>
      <c r="H6" s="85"/>
      <c r="I6" s="84">
        <v>78.587022437841114</v>
      </c>
      <c r="J6" s="85"/>
      <c r="K6" s="84">
        <v>83.660159137353801</v>
      </c>
      <c r="L6" s="86"/>
      <c r="M6" s="84">
        <v>93.719806763285021</v>
      </c>
      <c r="N6" s="87"/>
      <c r="O6" s="83" t="s">
        <v>70</v>
      </c>
      <c r="P6" s="34"/>
    </row>
    <row r="7" spans="1:16">
      <c r="A7" s="67" t="s">
        <v>68</v>
      </c>
      <c r="B7" s="78"/>
      <c r="C7" s="83">
        <v>48</v>
      </c>
      <c r="D7" s="67"/>
      <c r="E7" s="84">
        <v>60.714285714285715</v>
      </c>
      <c r="F7" s="67"/>
      <c r="G7" s="84">
        <v>69.49360341151386</v>
      </c>
      <c r="H7" s="85"/>
      <c r="I7" s="84">
        <v>73.157587342040983</v>
      </c>
      <c r="J7" s="85"/>
      <c r="K7" s="84">
        <v>80.847781369379959</v>
      </c>
      <c r="L7" s="86"/>
      <c r="M7" s="84">
        <v>94.339622641509436</v>
      </c>
      <c r="N7" s="87"/>
      <c r="O7" s="83" t="s">
        <v>71</v>
      </c>
      <c r="P7" s="34"/>
    </row>
    <row r="8" spans="1:16">
      <c r="A8" s="77" t="s">
        <v>69</v>
      </c>
      <c r="B8" s="88"/>
      <c r="C8" s="41">
        <v>48</v>
      </c>
      <c r="D8" s="77"/>
      <c r="E8" s="89">
        <v>65.934065934065927</v>
      </c>
      <c r="F8" s="77"/>
      <c r="G8" s="89">
        <v>83.091155832119682</v>
      </c>
      <c r="H8" s="90"/>
      <c r="I8" s="89">
        <v>91.662718155255476</v>
      </c>
      <c r="J8" s="90"/>
      <c r="K8" s="89">
        <v>95.392096642096647</v>
      </c>
      <c r="L8" s="91"/>
      <c r="M8" s="89">
        <v>98.780487804878049</v>
      </c>
      <c r="N8" s="92"/>
      <c r="O8" s="41" t="s">
        <v>72</v>
      </c>
      <c r="P8" s="34"/>
    </row>
    <row r="9" spans="1:16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37"/>
      <c r="P9" s="32"/>
    </row>
    <row r="10" spans="1:16">
      <c r="A10" s="68" t="s">
        <v>19</v>
      </c>
      <c r="B10" s="68"/>
      <c r="C10" s="68"/>
      <c r="D10" s="68"/>
      <c r="E10" s="68"/>
      <c r="F10" s="68"/>
      <c r="P10" s="94"/>
    </row>
    <row r="11" spans="1:16">
      <c r="A11" s="68" t="s">
        <v>20</v>
      </c>
      <c r="B11" s="68"/>
      <c r="C11" s="68"/>
      <c r="D11" s="68"/>
      <c r="E11" s="68"/>
      <c r="F11" s="68"/>
      <c r="P11" s="94"/>
    </row>
    <row r="12" spans="1:16">
      <c r="A12" s="70"/>
      <c r="B12" s="70"/>
      <c r="C12" s="70"/>
      <c r="D12" s="70"/>
      <c r="E12" s="70"/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94"/>
    </row>
    <row r="13" spans="1:16">
      <c r="A13" s="72" t="s">
        <v>6</v>
      </c>
      <c r="B13" s="73"/>
      <c r="C13" s="74" t="s">
        <v>7</v>
      </c>
      <c r="D13" s="72"/>
      <c r="E13" s="75" t="s">
        <v>80</v>
      </c>
      <c r="F13" s="72"/>
      <c r="G13" s="74" t="s">
        <v>8</v>
      </c>
      <c r="H13" s="75"/>
      <c r="I13" s="74" t="s">
        <v>9</v>
      </c>
      <c r="J13" s="75"/>
      <c r="K13" s="74" t="s">
        <v>10</v>
      </c>
      <c r="L13" s="76"/>
      <c r="M13" s="75" t="s">
        <v>82</v>
      </c>
      <c r="N13" s="76"/>
      <c r="O13" s="74"/>
      <c r="P13" s="34"/>
    </row>
    <row r="14" spans="1:16">
      <c r="A14" s="77"/>
      <c r="B14" s="78"/>
      <c r="C14" s="41" t="s">
        <v>11</v>
      </c>
      <c r="D14" s="67"/>
      <c r="E14" s="79" t="s">
        <v>81</v>
      </c>
      <c r="F14" s="80"/>
      <c r="G14" s="41" t="s">
        <v>12</v>
      </c>
      <c r="H14" s="81"/>
      <c r="I14" s="41" t="s">
        <v>13</v>
      </c>
      <c r="J14" s="81"/>
      <c r="K14" s="41" t="s">
        <v>14</v>
      </c>
      <c r="L14" s="82"/>
      <c r="M14" s="79" t="s">
        <v>83</v>
      </c>
      <c r="N14" s="82"/>
      <c r="O14" s="41"/>
      <c r="P14" s="34"/>
    </row>
    <row r="15" spans="1:16">
      <c r="A15" s="67" t="s">
        <v>79</v>
      </c>
      <c r="B15" s="78"/>
      <c r="C15" s="83">
        <v>50</v>
      </c>
      <c r="D15" s="67"/>
      <c r="E15" s="95">
        <v>61.842105263157897</v>
      </c>
      <c r="F15" s="67"/>
      <c r="G15" s="95">
        <v>71.19047619047619</v>
      </c>
      <c r="H15" s="85"/>
      <c r="I15" s="95">
        <v>73.360873862685963</v>
      </c>
      <c r="J15" s="85"/>
      <c r="K15" s="84">
        <v>76.856070758509787</v>
      </c>
      <c r="L15" s="86"/>
      <c r="M15" s="84">
        <v>92.890995260663502</v>
      </c>
      <c r="N15" s="87"/>
      <c r="O15" s="83" t="s">
        <v>70</v>
      </c>
      <c r="P15" s="32"/>
    </row>
    <row r="16" spans="1:16">
      <c r="A16" s="67" t="s">
        <v>68</v>
      </c>
      <c r="B16" s="78"/>
      <c r="C16" s="83">
        <v>50</v>
      </c>
      <c r="D16" s="67"/>
      <c r="E16" s="95">
        <v>58.771929824561404</v>
      </c>
      <c r="F16" s="67"/>
      <c r="G16" s="95">
        <v>65.797369378106438</v>
      </c>
      <c r="H16" s="85"/>
      <c r="I16" s="95">
        <v>69.424416473176095</v>
      </c>
      <c r="J16" s="85"/>
      <c r="K16" s="84">
        <v>72.230769230769226</v>
      </c>
      <c r="L16" s="86"/>
      <c r="M16" s="84">
        <v>86.255924170616112</v>
      </c>
      <c r="N16" s="87"/>
      <c r="O16" s="83" t="s">
        <v>71</v>
      </c>
      <c r="P16" s="32"/>
    </row>
    <row r="17" spans="1:16">
      <c r="A17" s="77" t="s">
        <v>69</v>
      </c>
      <c r="B17" s="88"/>
      <c r="C17" s="41">
        <v>50</v>
      </c>
      <c r="D17" s="77"/>
      <c r="E17" s="96">
        <v>67.664670658682638</v>
      </c>
      <c r="F17" s="77"/>
      <c r="G17" s="96">
        <v>87.648145297829771</v>
      </c>
      <c r="H17" s="90"/>
      <c r="I17" s="96">
        <v>92.033121916842845</v>
      </c>
      <c r="J17" s="90"/>
      <c r="K17" s="89">
        <v>96.523797116553766</v>
      </c>
      <c r="L17" s="91"/>
      <c r="M17" s="89">
        <v>100</v>
      </c>
      <c r="N17" s="92"/>
      <c r="O17" s="41" t="s">
        <v>72</v>
      </c>
      <c r="P17" s="32"/>
    </row>
    <row r="18" spans="1:16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37"/>
      <c r="P18" s="94"/>
    </row>
    <row r="19" spans="1:16">
      <c r="A19" s="68" t="s">
        <v>21</v>
      </c>
      <c r="B19" s="68"/>
      <c r="C19" s="68"/>
      <c r="D19" s="68"/>
      <c r="E19" s="68"/>
      <c r="F19" s="68"/>
    </row>
    <row r="20" spans="1:16">
      <c r="A20" s="68" t="s">
        <v>22</v>
      </c>
      <c r="B20" s="68"/>
      <c r="C20" s="68"/>
      <c r="D20" s="68"/>
      <c r="E20" s="68"/>
      <c r="F20" s="68"/>
    </row>
    <row r="21" spans="1:16">
      <c r="A21" s="70"/>
      <c r="B21" s="70"/>
      <c r="C21" s="70"/>
      <c r="D21" s="70"/>
      <c r="E21" s="70"/>
      <c r="F21" s="70"/>
      <c r="G21" s="71"/>
      <c r="H21" s="71"/>
      <c r="I21" s="71"/>
      <c r="J21" s="71"/>
      <c r="K21" s="71"/>
      <c r="L21" s="71"/>
      <c r="M21" s="71"/>
      <c r="N21" s="71"/>
      <c r="O21" s="71"/>
    </row>
    <row r="22" spans="1:16">
      <c r="A22" s="72" t="s">
        <v>6</v>
      </c>
      <c r="B22" s="73"/>
      <c r="C22" s="74" t="s">
        <v>7</v>
      </c>
      <c r="D22" s="72"/>
      <c r="E22" s="75" t="s">
        <v>80</v>
      </c>
      <c r="F22" s="72"/>
      <c r="G22" s="74" t="s">
        <v>8</v>
      </c>
      <c r="H22" s="75"/>
      <c r="I22" s="74" t="s">
        <v>9</v>
      </c>
      <c r="J22" s="75"/>
      <c r="K22" s="74" t="s">
        <v>10</v>
      </c>
      <c r="L22" s="76"/>
      <c r="M22" s="75" t="s">
        <v>82</v>
      </c>
      <c r="N22" s="76"/>
      <c r="O22" s="74"/>
      <c r="P22" s="34"/>
    </row>
    <row r="23" spans="1:16">
      <c r="A23" s="77"/>
      <c r="B23" s="78"/>
      <c r="C23" s="41" t="s">
        <v>11</v>
      </c>
      <c r="D23" s="67"/>
      <c r="E23" s="79" t="s">
        <v>81</v>
      </c>
      <c r="F23" s="80"/>
      <c r="G23" s="41" t="s">
        <v>12</v>
      </c>
      <c r="H23" s="81"/>
      <c r="I23" s="41" t="s">
        <v>13</v>
      </c>
      <c r="J23" s="81"/>
      <c r="K23" s="41" t="s">
        <v>14</v>
      </c>
      <c r="L23" s="82"/>
      <c r="M23" s="79" t="s">
        <v>83</v>
      </c>
      <c r="N23" s="82"/>
      <c r="O23" s="41"/>
      <c r="P23" s="34"/>
    </row>
    <row r="24" spans="1:16">
      <c r="A24" s="67" t="s">
        <v>79</v>
      </c>
      <c r="B24" s="78"/>
      <c r="C24" s="83">
        <v>35</v>
      </c>
      <c r="D24" s="67"/>
      <c r="E24" s="95">
        <v>57.28155339805825</v>
      </c>
      <c r="F24" s="67"/>
      <c r="G24" s="95">
        <v>65.233078964830781</v>
      </c>
      <c r="H24" s="85"/>
      <c r="I24" s="95">
        <v>69.318181818181813</v>
      </c>
      <c r="J24" s="85"/>
      <c r="K24" s="84">
        <v>75.3787332275285</v>
      </c>
      <c r="L24" s="86"/>
      <c r="M24" s="84">
        <v>85.714285714285708</v>
      </c>
      <c r="N24" s="87"/>
      <c r="O24" s="83" t="s">
        <v>70</v>
      </c>
      <c r="P24" s="34"/>
    </row>
    <row r="25" spans="1:16">
      <c r="A25" s="67" t="s">
        <v>68</v>
      </c>
      <c r="B25" s="78"/>
      <c r="C25" s="83">
        <v>35</v>
      </c>
      <c r="D25" s="67"/>
      <c r="E25" s="95">
        <v>48.76543209876543</v>
      </c>
      <c r="F25" s="67"/>
      <c r="G25" s="95">
        <v>63.190730837789658</v>
      </c>
      <c r="H25" s="85"/>
      <c r="I25" s="95">
        <v>67.153284671532845</v>
      </c>
      <c r="J25" s="85"/>
      <c r="K25" s="84">
        <v>69.347292080945138</v>
      </c>
      <c r="L25" s="86"/>
      <c r="M25" s="84">
        <v>86.428571428571431</v>
      </c>
      <c r="N25" s="87"/>
      <c r="O25" s="83" t="s">
        <v>71</v>
      </c>
      <c r="P25" s="34"/>
    </row>
    <row r="26" spans="1:16">
      <c r="A26" s="77" t="s">
        <v>69</v>
      </c>
      <c r="B26" s="88"/>
      <c r="C26" s="41">
        <v>35</v>
      </c>
      <c r="D26" s="77"/>
      <c r="E26" s="96">
        <v>62.5</v>
      </c>
      <c r="F26" s="77"/>
      <c r="G26" s="96">
        <v>83.719321731369917</v>
      </c>
      <c r="H26" s="90"/>
      <c r="I26" s="96">
        <v>91.666666666666671</v>
      </c>
      <c r="J26" s="90"/>
      <c r="K26" s="89">
        <v>95.1154567143831</v>
      </c>
      <c r="L26" s="91"/>
      <c r="M26" s="89">
        <v>100</v>
      </c>
      <c r="N26" s="92"/>
      <c r="O26" s="41" t="s">
        <v>72</v>
      </c>
      <c r="P26" s="34"/>
    </row>
    <row r="27" spans="1:16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37"/>
    </row>
    <row r="28" spans="1:16">
      <c r="A28" s="68" t="s">
        <v>23</v>
      </c>
      <c r="B28" s="68"/>
      <c r="C28" s="68"/>
      <c r="D28" s="68"/>
      <c r="E28" s="68"/>
      <c r="F28" s="68"/>
    </row>
    <row r="29" spans="1:16">
      <c r="A29" s="68" t="s">
        <v>24</v>
      </c>
      <c r="B29" s="68"/>
      <c r="C29" s="68"/>
      <c r="D29" s="68"/>
      <c r="E29" s="68"/>
      <c r="F29" s="68"/>
    </row>
    <row r="30" spans="1:16">
      <c r="A30" s="70"/>
      <c r="B30" s="70"/>
      <c r="C30" s="70"/>
      <c r="D30" s="70"/>
      <c r="E30" s="70"/>
      <c r="F30" s="70"/>
      <c r="G30" s="71"/>
      <c r="H30" s="71"/>
      <c r="I30" s="71"/>
      <c r="J30" s="71"/>
      <c r="K30" s="71"/>
      <c r="L30" s="71"/>
      <c r="M30" s="71"/>
      <c r="N30" s="71"/>
      <c r="O30" s="71"/>
    </row>
    <row r="31" spans="1:16">
      <c r="A31" s="72" t="s">
        <v>6</v>
      </c>
      <c r="B31" s="73"/>
      <c r="C31" s="74" t="s">
        <v>7</v>
      </c>
      <c r="D31" s="72"/>
      <c r="E31" s="75" t="s">
        <v>80</v>
      </c>
      <c r="F31" s="72"/>
      <c r="G31" s="74" t="s">
        <v>8</v>
      </c>
      <c r="H31" s="75"/>
      <c r="I31" s="74" t="s">
        <v>9</v>
      </c>
      <c r="J31" s="75"/>
      <c r="K31" s="74" t="s">
        <v>10</v>
      </c>
      <c r="L31" s="76"/>
      <c r="M31" s="75" t="s">
        <v>82</v>
      </c>
      <c r="N31" s="76"/>
      <c r="O31" s="74"/>
      <c r="P31" s="34"/>
    </row>
    <row r="32" spans="1:16">
      <c r="A32" s="77"/>
      <c r="B32" s="78"/>
      <c r="C32" s="41" t="s">
        <v>11</v>
      </c>
      <c r="D32" s="67"/>
      <c r="E32" s="79" t="s">
        <v>81</v>
      </c>
      <c r="F32" s="80"/>
      <c r="G32" s="41" t="s">
        <v>12</v>
      </c>
      <c r="H32" s="81"/>
      <c r="I32" s="41" t="s">
        <v>13</v>
      </c>
      <c r="J32" s="81"/>
      <c r="K32" s="41" t="s">
        <v>14</v>
      </c>
      <c r="L32" s="82"/>
      <c r="M32" s="79" t="s">
        <v>83</v>
      </c>
      <c r="N32" s="82"/>
      <c r="O32" s="41"/>
      <c r="P32" s="34"/>
    </row>
    <row r="33" spans="1:16">
      <c r="A33" s="67" t="s">
        <v>79</v>
      </c>
      <c r="B33" s="78"/>
      <c r="C33" s="83">
        <v>54</v>
      </c>
      <c r="D33" s="67"/>
      <c r="E33" s="95">
        <v>35.897435897435898</v>
      </c>
      <c r="F33" s="67"/>
      <c r="G33" s="95">
        <v>58.168924955330553</v>
      </c>
      <c r="H33" s="85"/>
      <c r="I33" s="95">
        <v>61.997785510914269</v>
      </c>
      <c r="J33" s="85"/>
      <c r="K33" s="84">
        <v>67.048169670511186</v>
      </c>
      <c r="L33" s="86"/>
      <c r="M33" s="84">
        <v>83</v>
      </c>
      <c r="N33" s="87"/>
      <c r="O33" s="83" t="s">
        <v>70</v>
      </c>
      <c r="P33" s="34"/>
    </row>
    <row r="34" spans="1:16">
      <c r="A34" s="67" t="s">
        <v>68</v>
      </c>
      <c r="B34" s="78"/>
      <c r="C34" s="83">
        <v>54</v>
      </c>
      <c r="D34" s="67"/>
      <c r="E34" s="95">
        <v>30.508474576271187</v>
      </c>
      <c r="F34" s="67"/>
      <c r="G34" s="95">
        <v>52.676690289216623</v>
      </c>
      <c r="H34" s="85"/>
      <c r="I34" s="95">
        <v>57.990196078431374</v>
      </c>
      <c r="J34" s="85"/>
      <c r="K34" s="84">
        <v>61.840954522738635</v>
      </c>
      <c r="L34" s="86"/>
      <c r="M34" s="84">
        <v>69.306930693069305</v>
      </c>
      <c r="N34" s="87"/>
      <c r="O34" s="83" t="s">
        <v>71</v>
      </c>
      <c r="P34" s="34"/>
    </row>
    <row r="35" spans="1:16">
      <c r="A35" s="77" t="s">
        <v>69</v>
      </c>
      <c r="B35" s="88"/>
      <c r="C35" s="41">
        <v>54</v>
      </c>
      <c r="D35" s="77"/>
      <c r="E35" s="96">
        <v>16.379310344827587</v>
      </c>
      <c r="F35" s="77"/>
      <c r="G35" s="96">
        <v>77.862452800503462</v>
      </c>
      <c r="H35" s="90"/>
      <c r="I35" s="96">
        <v>85.16439454691259</v>
      </c>
      <c r="J35" s="90"/>
      <c r="K35" s="89">
        <v>91.111707841031148</v>
      </c>
      <c r="L35" s="91"/>
      <c r="M35" s="89">
        <v>99.009900990099013</v>
      </c>
      <c r="N35" s="92"/>
      <c r="O35" s="41" t="s">
        <v>72</v>
      </c>
      <c r="P35" s="34"/>
    </row>
    <row r="36" spans="1:16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37"/>
    </row>
    <row r="37" spans="1:16">
      <c r="A37" s="68" t="s">
        <v>25</v>
      </c>
      <c r="B37" s="68"/>
      <c r="C37" s="68"/>
      <c r="D37" s="68"/>
      <c r="E37" s="68"/>
      <c r="F37" s="68"/>
      <c r="G37" s="97"/>
      <c r="H37" s="97"/>
      <c r="I37" s="97"/>
      <c r="J37" s="97"/>
      <c r="K37" s="97"/>
      <c r="L37" s="97"/>
      <c r="M37" s="97"/>
      <c r="N37" s="97"/>
    </row>
    <row r="38" spans="1:16">
      <c r="A38" s="68" t="s">
        <v>26</v>
      </c>
      <c r="B38" s="68"/>
      <c r="C38" s="68"/>
      <c r="D38" s="68"/>
      <c r="E38" s="68"/>
      <c r="F38" s="68"/>
      <c r="G38" s="97"/>
      <c r="H38" s="97"/>
      <c r="I38" s="97"/>
      <c r="J38" s="97"/>
      <c r="K38" s="97"/>
      <c r="L38" s="97"/>
      <c r="M38" s="97"/>
      <c r="N38" s="97"/>
    </row>
    <row r="39" spans="1:16">
      <c r="A39" s="70"/>
      <c r="B39" s="70"/>
      <c r="C39" s="70"/>
      <c r="D39" s="70"/>
      <c r="E39" s="70"/>
      <c r="F39" s="70"/>
      <c r="G39" s="98"/>
      <c r="H39" s="98"/>
      <c r="I39" s="98"/>
      <c r="J39" s="98"/>
      <c r="K39" s="98"/>
      <c r="L39" s="98"/>
      <c r="M39" s="98"/>
      <c r="N39" s="98"/>
      <c r="O39" s="71"/>
    </row>
    <row r="40" spans="1:16">
      <c r="A40" s="72" t="s">
        <v>6</v>
      </c>
      <c r="B40" s="73"/>
      <c r="C40" s="74" t="s">
        <v>7</v>
      </c>
      <c r="D40" s="72"/>
      <c r="E40" s="75" t="s">
        <v>80</v>
      </c>
      <c r="F40" s="72"/>
      <c r="G40" s="99" t="s">
        <v>8</v>
      </c>
      <c r="H40" s="100"/>
      <c r="I40" s="99" t="s">
        <v>9</v>
      </c>
      <c r="J40" s="100"/>
      <c r="K40" s="74" t="s">
        <v>10</v>
      </c>
      <c r="L40" s="76"/>
      <c r="M40" s="75" t="s">
        <v>82</v>
      </c>
      <c r="N40" s="76"/>
      <c r="O40" s="74"/>
      <c r="P40" s="34"/>
    </row>
    <row r="41" spans="1:16">
      <c r="A41" s="77"/>
      <c r="B41" s="78"/>
      <c r="C41" s="41" t="s">
        <v>11</v>
      </c>
      <c r="D41" s="67"/>
      <c r="E41" s="79" t="s">
        <v>81</v>
      </c>
      <c r="F41" s="80"/>
      <c r="G41" s="96" t="s">
        <v>12</v>
      </c>
      <c r="H41" s="85"/>
      <c r="I41" s="96" t="s">
        <v>13</v>
      </c>
      <c r="J41" s="85"/>
      <c r="K41" s="41" t="s">
        <v>14</v>
      </c>
      <c r="L41" s="82"/>
      <c r="M41" s="79" t="s">
        <v>83</v>
      </c>
      <c r="N41" s="82"/>
      <c r="O41" s="41"/>
      <c r="P41" s="34"/>
    </row>
    <row r="42" spans="1:16">
      <c r="A42" s="67" t="s">
        <v>79</v>
      </c>
      <c r="B42" s="78"/>
      <c r="C42" s="83">
        <v>25</v>
      </c>
      <c r="D42" s="67"/>
      <c r="E42" s="95">
        <v>29.35323383084577</v>
      </c>
      <c r="F42" s="67"/>
      <c r="G42" s="95">
        <v>46.226415094339622</v>
      </c>
      <c r="H42" s="85"/>
      <c r="I42" s="95">
        <v>54.010695187165773</v>
      </c>
      <c r="J42" s="85"/>
      <c r="K42" s="84">
        <v>64.794007490636702</v>
      </c>
      <c r="L42" s="86"/>
      <c r="M42" s="84">
        <v>77.966101694915253</v>
      </c>
      <c r="N42" s="87"/>
      <c r="O42" s="83" t="s">
        <v>70</v>
      </c>
      <c r="P42" s="34"/>
    </row>
    <row r="43" spans="1:16">
      <c r="A43" s="67" t="s">
        <v>68</v>
      </c>
      <c r="B43" s="78"/>
      <c r="C43" s="83">
        <v>25</v>
      </c>
      <c r="D43" s="67"/>
      <c r="E43" s="95">
        <v>19.900497512437809</v>
      </c>
      <c r="F43" s="67"/>
      <c r="G43" s="95">
        <v>42.727272727272727</v>
      </c>
      <c r="H43" s="85"/>
      <c r="I43" s="95">
        <v>47.692307692307693</v>
      </c>
      <c r="J43" s="85"/>
      <c r="K43" s="84">
        <v>53.211009174311926</v>
      </c>
      <c r="L43" s="86"/>
      <c r="M43" s="84">
        <v>60.465116279069768</v>
      </c>
      <c r="N43" s="87"/>
      <c r="O43" s="83" t="s">
        <v>71</v>
      </c>
      <c r="P43" s="34"/>
    </row>
    <row r="44" spans="1:16">
      <c r="A44" s="77" t="s">
        <v>69</v>
      </c>
      <c r="B44" s="88"/>
      <c r="C44" s="41">
        <v>25</v>
      </c>
      <c r="D44" s="77"/>
      <c r="E44" s="96">
        <v>34.82587064676617</v>
      </c>
      <c r="F44" s="77"/>
      <c r="G44" s="96">
        <v>67.379679144385022</v>
      </c>
      <c r="H44" s="90"/>
      <c r="I44" s="96">
        <v>82.236842105263165</v>
      </c>
      <c r="J44" s="90"/>
      <c r="K44" s="89">
        <v>92.481203007518801</v>
      </c>
      <c r="L44" s="91"/>
      <c r="M44" s="89">
        <v>100</v>
      </c>
      <c r="N44" s="92"/>
      <c r="O44" s="41" t="s">
        <v>72</v>
      </c>
      <c r="P44" s="34"/>
    </row>
    <row r="45" spans="1:16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37"/>
    </row>
    <row r="46" spans="1:16"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</row>
    <row r="47" spans="1:16"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</row>
    <row r="48" spans="1:16"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</row>
    <row r="49" spans="3:14"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</row>
  </sheetData>
  <phoneticPr fontId="2" type="noConversion"/>
  <pageMargins left="0.75" right="0.75" top="1" bottom="1" header="0.5" footer="0.5"/>
  <pageSetup paperSize="9" scale="95" orientation="landscape" horizontalDpi="300" verticalDpi="0" r:id="rId1"/>
  <headerFooter alignWithMargins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showGridLines="0" zoomScaleNormal="100" workbookViewId="0"/>
  </sheetViews>
  <sheetFormatPr defaultRowHeight="11.25"/>
  <cols>
    <col min="1" max="1" width="25.21875" style="29" customWidth="1"/>
    <col min="2" max="2" width="1.109375" style="29" customWidth="1"/>
    <col min="3" max="3" width="10.6640625" style="29" customWidth="1"/>
    <col min="4" max="4" width="1.109375" style="29" customWidth="1"/>
    <col min="5" max="5" width="9.5546875" style="29" customWidth="1"/>
    <col min="6" max="6" width="1.109375" style="29" customWidth="1"/>
    <col min="7" max="7" width="9.5546875" style="69" customWidth="1"/>
    <col min="8" max="8" width="1.109375" style="69" customWidth="1"/>
    <col min="9" max="9" width="9.5546875" style="69" customWidth="1"/>
    <col min="10" max="10" width="1.109375" style="69" customWidth="1"/>
    <col min="11" max="11" width="9.5546875" style="69" customWidth="1"/>
    <col min="12" max="12" width="1.109375" style="69" customWidth="1"/>
    <col min="13" max="13" width="9.5546875" style="69" customWidth="1"/>
    <col min="14" max="14" width="1.109375" style="69" customWidth="1"/>
    <col min="15" max="15" width="20.77734375" style="69" bestFit="1" customWidth="1"/>
    <col min="16" max="16" width="8.88671875" style="29"/>
    <col min="17" max="17" width="1.77734375" style="29" customWidth="1"/>
    <col min="18" max="16384" width="8.88671875" style="29"/>
  </cols>
  <sheetData>
    <row r="1" spans="1:16">
      <c r="A1" s="68" t="s">
        <v>35</v>
      </c>
      <c r="B1" s="68"/>
      <c r="C1" s="68"/>
      <c r="D1" s="68"/>
      <c r="E1" s="68"/>
      <c r="F1" s="68"/>
      <c r="G1" s="106"/>
      <c r="H1" s="106"/>
      <c r="I1" s="106"/>
      <c r="J1" s="106"/>
      <c r="K1" s="106"/>
      <c r="L1" s="106"/>
      <c r="M1" s="106"/>
      <c r="N1" s="106"/>
      <c r="O1" s="106"/>
    </row>
    <row r="2" spans="1:16">
      <c r="A2" s="68" t="s">
        <v>36</v>
      </c>
      <c r="B2" s="68"/>
      <c r="C2" s="68"/>
      <c r="D2" s="68"/>
      <c r="E2" s="68"/>
      <c r="F2" s="68"/>
      <c r="G2" s="106"/>
      <c r="H2" s="106"/>
      <c r="I2" s="106"/>
      <c r="J2" s="106"/>
      <c r="K2" s="106"/>
      <c r="L2" s="106"/>
      <c r="M2" s="106"/>
      <c r="N2" s="106"/>
      <c r="O2" s="106"/>
    </row>
    <row r="3" spans="1:16">
      <c r="A3" s="70"/>
      <c r="B3" s="70"/>
      <c r="C3" s="70"/>
      <c r="D3" s="70"/>
      <c r="E3" s="70"/>
      <c r="F3" s="70"/>
      <c r="G3" s="107"/>
      <c r="H3" s="107"/>
      <c r="I3" s="107"/>
      <c r="J3" s="107"/>
      <c r="K3" s="107"/>
      <c r="L3" s="107"/>
      <c r="M3" s="107"/>
      <c r="N3" s="107"/>
      <c r="O3" s="107"/>
    </row>
    <row r="4" spans="1:16">
      <c r="A4" s="108" t="s">
        <v>6</v>
      </c>
      <c r="B4" s="109"/>
      <c r="C4" s="110" t="s">
        <v>7</v>
      </c>
      <c r="D4" s="108"/>
      <c r="E4" s="111" t="s">
        <v>80</v>
      </c>
      <c r="F4" s="108"/>
      <c r="G4" s="112" t="s">
        <v>8</v>
      </c>
      <c r="H4" s="111"/>
      <c r="I4" s="110" t="s">
        <v>9</v>
      </c>
      <c r="J4" s="111"/>
      <c r="K4" s="110" t="s">
        <v>10</v>
      </c>
      <c r="L4" s="113"/>
      <c r="M4" s="111" t="s">
        <v>82</v>
      </c>
      <c r="N4" s="113"/>
      <c r="O4" s="110"/>
      <c r="P4" s="34"/>
    </row>
    <row r="5" spans="1:16">
      <c r="A5" s="114"/>
      <c r="B5" s="115"/>
      <c r="C5" s="103" t="s">
        <v>11</v>
      </c>
      <c r="D5" s="105"/>
      <c r="E5" s="116" t="s">
        <v>81</v>
      </c>
      <c r="F5" s="117"/>
      <c r="G5" s="118" t="s">
        <v>12</v>
      </c>
      <c r="H5" s="119"/>
      <c r="I5" s="103" t="s">
        <v>13</v>
      </c>
      <c r="J5" s="119"/>
      <c r="K5" s="103" t="s">
        <v>14</v>
      </c>
      <c r="L5" s="120"/>
      <c r="M5" s="116" t="s">
        <v>83</v>
      </c>
      <c r="N5" s="120"/>
      <c r="O5" s="103"/>
      <c r="P5" s="34"/>
    </row>
    <row r="6" spans="1:16">
      <c r="A6" s="105" t="s">
        <v>79</v>
      </c>
      <c r="B6" s="115"/>
      <c r="C6" s="121">
        <f>COUNTIF('[1]Pivot 1b - Medium'!$F$6:$F$500,"&gt;0")</f>
        <v>53</v>
      </c>
      <c r="D6" s="105"/>
      <c r="E6" s="122">
        <f>MIN('[1]Pivot 1b - Medium'!$F$6:$F$500)</f>
        <v>60.759493670886073</v>
      </c>
      <c r="F6" s="105"/>
      <c r="G6" s="122">
        <f>QUARTILE('[1]Pivot 1b - Medium'!$F$6:$F$500,1)</f>
        <v>70.833333333333329</v>
      </c>
      <c r="H6" s="123"/>
      <c r="I6" s="124">
        <f>QUARTILE('[1]Pivot 1b - Medium'!$F$6:$F$500,2)</f>
        <v>73.80952380952381</v>
      </c>
      <c r="J6" s="123"/>
      <c r="K6" s="124">
        <f>QUARTILE('[1]Pivot 1b - Medium'!$F$6:$F$500,3)</f>
        <v>76.785714285714292</v>
      </c>
      <c r="L6" s="125"/>
      <c r="M6" s="122">
        <f>IF(MAX('[1]Pivot 1b - Medium'!$F$6:$F$500)&gt;100,100,MAX('[1]Pivot 1b - Medium'!$F$6:$F$500))</f>
        <v>87.096774193548384</v>
      </c>
      <c r="N6" s="126"/>
      <c r="O6" s="121" t="s">
        <v>70</v>
      </c>
      <c r="P6" s="34"/>
    </row>
    <row r="7" spans="1:16">
      <c r="A7" s="105" t="s">
        <v>68</v>
      </c>
      <c r="B7" s="115"/>
      <c r="C7" s="121">
        <f>COUNTIF('[1]Pivot 1b - Medium'!$G$6:$G$500,"&gt;0")</f>
        <v>53</v>
      </c>
      <c r="D7" s="105"/>
      <c r="E7" s="122">
        <f>MIN('[1]Pivot 1b - Medium'!$G$6:$G$500)</f>
        <v>58.771929824561404</v>
      </c>
      <c r="F7" s="105"/>
      <c r="G7" s="122">
        <f>QUARTILE('[1]Pivot 1b - Medium'!$G$6:$G$500,1)</f>
        <v>65.690376569037653</v>
      </c>
      <c r="H7" s="123"/>
      <c r="I7" s="124">
        <f>QUARTILE('[1]Pivot 1b - Medium'!$G$6:$G$500,2)</f>
        <v>69.127516778523486</v>
      </c>
      <c r="J7" s="123"/>
      <c r="K7" s="124">
        <f>QUARTILE('[1]Pivot 1b - Medium'!$G$6:$G$500,3)</f>
        <v>71.751412429378533</v>
      </c>
      <c r="L7" s="127"/>
      <c r="M7" s="122">
        <f>IF(MAX('[1]Pivot 1b - Medium'!$G$6:$G$500)&gt;100,100,MAX('[1]Pivot 1b - Medium'!$G$6:$G$500))</f>
        <v>88.549618320610691</v>
      </c>
      <c r="N7" s="128"/>
      <c r="O7" s="121" t="s">
        <v>71</v>
      </c>
      <c r="P7" s="32"/>
    </row>
    <row r="8" spans="1:16">
      <c r="A8" s="117" t="s">
        <v>69</v>
      </c>
      <c r="B8" s="129"/>
      <c r="C8" s="130">
        <f>COUNTIF('[1]Pivot 1b - Medium'!$H$6:$H$500,"&gt;0")</f>
        <v>53</v>
      </c>
      <c r="D8" s="117"/>
      <c r="E8" s="131">
        <f>MIN('[1]Pivot 1b - Medium'!$H$6:$H$500)</f>
        <v>65.934065934065927</v>
      </c>
      <c r="F8" s="117"/>
      <c r="G8" s="131">
        <f>QUARTILE('[1]Pivot 1b - Medium'!$H$6:$H$500,1)</f>
        <v>85.714285714285708</v>
      </c>
      <c r="H8" s="132"/>
      <c r="I8" s="127">
        <f>QUARTILE('[1]Pivot 1b - Medium'!$H$6:$H$500,2)</f>
        <v>92.248062015503876</v>
      </c>
      <c r="J8" s="132"/>
      <c r="K8" s="127">
        <f>QUARTILE('[1]Pivot 1b - Medium'!$H$6:$H$500,3)</f>
        <v>96.756756756756758</v>
      </c>
      <c r="L8" s="133"/>
      <c r="M8" s="131">
        <f>IF(MAX('[1]Pivot 1b - Medium'!$H$6:$H$500)&gt;100,100,MAX('[1]Pivot 1b - Medium'!$H$6:$H$500))</f>
        <v>100</v>
      </c>
      <c r="N8" s="134"/>
      <c r="O8" s="130" t="s">
        <v>72</v>
      </c>
      <c r="P8" s="34"/>
    </row>
    <row r="9" spans="1:16">
      <c r="A9" s="135" t="s">
        <v>77</v>
      </c>
      <c r="B9" s="114"/>
      <c r="C9" s="116">
        <f>COUNTIF('[1]Pivot 1b - Medium'!$I$6:$I$500,"&gt;0")</f>
        <v>53</v>
      </c>
      <c r="D9" s="114"/>
      <c r="E9" s="136">
        <f>MIN('[1]Pivot 1b - Medium'!$I$6:$I$500)</f>
        <v>46.666666666666664</v>
      </c>
      <c r="F9" s="114"/>
      <c r="G9" s="136">
        <f>QUARTILE('[1]Pivot 1b - Medium'!$I$6:$I$500,1)</f>
        <v>71.111111111111114</v>
      </c>
      <c r="H9" s="137"/>
      <c r="I9" s="136">
        <f>QUARTILE('[1]Pivot 1b - Medium'!$I$6:$I$500,2)</f>
        <v>77.173913043478265</v>
      </c>
      <c r="J9" s="137"/>
      <c r="K9" s="138">
        <f>QUARTILE('[1]Pivot 1b - Medium'!$I$6:$I$500,3)</f>
        <v>82</v>
      </c>
      <c r="L9" s="139"/>
      <c r="M9" s="136">
        <f>IF(MAX('[1]Pivot 1b - Medium'!$I$6:$I$500)&gt;100,100,MAX('[1]Pivot 1b - Medium'!$I$6:$I$500))</f>
        <v>91.411042944785279</v>
      </c>
      <c r="N9" s="139"/>
      <c r="O9" s="103" t="s">
        <v>78</v>
      </c>
      <c r="P9" s="34"/>
    </row>
    <row r="10" spans="1:16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1"/>
      <c r="P10" s="94"/>
    </row>
    <row r="11" spans="1:16">
      <c r="A11" s="104" t="s">
        <v>37</v>
      </c>
      <c r="B11" s="104"/>
      <c r="C11" s="104"/>
      <c r="D11" s="104"/>
      <c r="E11" s="104"/>
      <c r="F11" s="104"/>
      <c r="G11" s="106"/>
      <c r="H11" s="106"/>
      <c r="I11" s="106"/>
      <c r="J11" s="106"/>
      <c r="K11" s="142"/>
      <c r="L11" s="142"/>
      <c r="M11" s="142"/>
      <c r="N11" s="142"/>
      <c r="O11" s="106"/>
      <c r="P11" s="94"/>
    </row>
    <row r="12" spans="1:16">
      <c r="A12" s="104" t="s">
        <v>76</v>
      </c>
      <c r="B12" s="104"/>
      <c r="C12" s="104"/>
      <c r="D12" s="104"/>
      <c r="E12" s="104"/>
      <c r="F12" s="104"/>
      <c r="G12" s="106"/>
      <c r="H12" s="106"/>
      <c r="I12" s="106"/>
      <c r="J12" s="106"/>
      <c r="K12" s="142"/>
      <c r="L12" s="142"/>
      <c r="M12" s="142"/>
      <c r="N12" s="142"/>
      <c r="O12" s="106"/>
      <c r="P12" s="94"/>
    </row>
    <row r="13" spans="1:16">
      <c r="A13" s="104"/>
      <c r="B13" s="104"/>
      <c r="C13" s="104"/>
      <c r="D13" s="104"/>
      <c r="E13" s="104"/>
      <c r="F13" s="104"/>
      <c r="G13" s="106"/>
      <c r="H13" s="106"/>
      <c r="I13" s="106"/>
      <c r="J13" s="106"/>
      <c r="K13" s="142"/>
      <c r="L13" s="142"/>
      <c r="M13" s="142"/>
      <c r="N13" s="142"/>
      <c r="O13" s="106"/>
      <c r="P13" s="94"/>
    </row>
    <row r="14" spans="1:16">
      <c r="A14" s="68" t="s">
        <v>38</v>
      </c>
      <c r="B14" s="68"/>
      <c r="C14" s="68"/>
      <c r="D14" s="68"/>
      <c r="E14" s="68"/>
      <c r="F14" s="68"/>
      <c r="G14" s="106"/>
      <c r="H14" s="106"/>
      <c r="I14" s="106"/>
      <c r="J14" s="106"/>
      <c r="K14" s="106"/>
      <c r="L14" s="106"/>
      <c r="M14" s="106"/>
      <c r="N14" s="106"/>
      <c r="O14" s="106"/>
      <c r="P14" s="94"/>
    </row>
    <row r="15" spans="1:16">
      <c r="A15" s="68" t="s">
        <v>39</v>
      </c>
      <c r="B15" s="68"/>
      <c r="C15" s="68"/>
      <c r="D15" s="68"/>
      <c r="E15" s="68"/>
      <c r="F15" s="68"/>
      <c r="G15" s="106"/>
      <c r="H15" s="106"/>
      <c r="I15" s="106"/>
      <c r="J15" s="106"/>
      <c r="K15" s="106"/>
      <c r="L15" s="106"/>
      <c r="M15" s="106"/>
      <c r="N15" s="106"/>
      <c r="O15" s="106"/>
      <c r="P15" s="94"/>
    </row>
    <row r="16" spans="1:16">
      <c r="A16" s="70"/>
      <c r="B16" s="70"/>
      <c r="C16" s="70"/>
      <c r="D16" s="70"/>
      <c r="E16" s="70"/>
      <c r="F16" s="70"/>
      <c r="G16" s="107"/>
      <c r="H16" s="107"/>
      <c r="I16" s="107"/>
      <c r="J16" s="107"/>
      <c r="K16" s="107"/>
      <c r="L16" s="107"/>
      <c r="M16" s="107"/>
      <c r="N16" s="107"/>
      <c r="O16" s="107"/>
      <c r="P16" s="94"/>
    </row>
    <row r="17" spans="1:16">
      <c r="A17" s="108" t="s">
        <v>6</v>
      </c>
      <c r="B17" s="109"/>
      <c r="C17" s="110" t="s">
        <v>7</v>
      </c>
      <c r="D17" s="108"/>
      <c r="E17" s="111" t="s">
        <v>80</v>
      </c>
      <c r="F17" s="108"/>
      <c r="G17" s="112" t="s">
        <v>8</v>
      </c>
      <c r="H17" s="111"/>
      <c r="I17" s="110" t="s">
        <v>9</v>
      </c>
      <c r="J17" s="111"/>
      <c r="K17" s="110" t="s">
        <v>10</v>
      </c>
      <c r="L17" s="110"/>
      <c r="M17" s="111" t="s">
        <v>82</v>
      </c>
      <c r="N17" s="110"/>
      <c r="O17" s="112"/>
      <c r="P17" s="34"/>
    </row>
    <row r="18" spans="1:16">
      <c r="A18" s="114"/>
      <c r="B18" s="115"/>
      <c r="C18" s="103" t="s">
        <v>11</v>
      </c>
      <c r="D18" s="105"/>
      <c r="E18" s="116" t="s">
        <v>81</v>
      </c>
      <c r="F18" s="117"/>
      <c r="G18" s="118" t="s">
        <v>12</v>
      </c>
      <c r="H18" s="119"/>
      <c r="I18" s="103" t="s">
        <v>13</v>
      </c>
      <c r="J18" s="119"/>
      <c r="K18" s="103" t="s">
        <v>14</v>
      </c>
      <c r="L18" s="130"/>
      <c r="M18" s="116" t="s">
        <v>83</v>
      </c>
      <c r="N18" s="130"/>
      <c r="O18" s="118"/>
      <c r="P18" s="34"/>
    </row>
    <row r="19" spans="1:16">
      <c r="A19" s="105" t="s">
        <v>79</v>
      </c>
      <c r="B19" s="115"/>
      <c r="C19" s="121">
        <f>COUNTIF('[1]Pivot 1b - Medium'!$M$6:$M$500,"&gt;0")</f>
        <v>159</v>
      </c>
      <c r="D19" s="105"/>
      <c r="E19" s="143">
        <f>MIN('[1]Pivot 1b - Medium'!$M$6:$M$500)</f>
        <v>29.35323383084577</v>
      </c>
      <c r="F19" s="105"/>
      <c r="G19" s="143">
        <f>QUARTILE('[1]Pivot 1b - Medium'!$M$6:$M$500,1)</f>
        <v>60.7805834198086</v>
      </c>
      <c r="H19" s="123"/>
      <c r="I19" s="144">
        <f>QUARTILE('[1]Pivot 1b - Medium'!$M$6:$M$500,2)</f>
        <v>68.103448275862064</v>
      </c>
      <c r="J19" s="123"/>
      <c r="K19" s="144">
        <f>QUARTILE('[1]Pivot 1b - Medium'!$M$6:$M$500,3)</f>
        <v>77.064479638009047</v>
      </c>
      <c r="L19" s="144"/>
      <c r="M19" s="143">
        <f>IF(MAX('[1]Pivot 1b - Medium'!$M$6:$M$500)&gt;100,100,MAX('[1]Pivot 1b - Medium'!$M$6:$M$500))</f>
        <v>93.719806763285021</v>
      </c>
      <c r="N19" s="144"/>
      <c r="O19" s="145" t="s">
        <v>70</v>
      </c>
      <c r="P19" s="32"/>
    </row>
    <row r="20" spans="1:16">
      <c r="A20" s="117" t="s">
        <v>68</v>
      </c>
      <c r="B20" s="129"/>
      <c r="C20" s="130">
        <f>COUNTIF('[1]Pivot 1b - Medium'!$N$6:$N$500,"&gt;0")</f>
        <v>159</v>
      </c>
      <c r="D20" s="117"/>
      <c r="E20" s="146">
        <f>MIN('[1]Pivot 1b - Medium'!$N$6:$N$500)</f>
        <v>19.900497512437809</v>
      </c>
      <c r="F20" s="117"/>
      <c r="G20" s="146">
        <f>QUARTILE('[1]Pivot 1b - Medium'!$N$6:$N$500,1)</f>
        <v>54.840869296528993</v>
      </c>
      <c r="H20" s="132"/>
      <c r="I20" s="128">
        <f>QUARTILE('[1]Pivot 1b - Medium'!$N$6:$N$500,2)</f>
        <v>63.636363636363633</v>
      </c>
      <c r="J20" s="132"/>
      <c r="K20" s="128">
        <f>QUARTILE('[1]Pivot 1b - Medium'!$N$6:$N$500,3)</f>
        <v>70.485922484686142</v>
      </c>
      <c r="L20" s="128"/>
      <c r="M20" s="146">
        <f>IF(MAX('[1]Pivot 1b - Medium'!$N$6:$N$500)&gt;100,100,MAX('[1]Pivot 1b - Medium'!$N$6:$N$500))</f>
        <v>94.339622641509436</v>
      </c>
      <c r="N20" s="128"/>
      <c r="O20" s="147" t="s">
        <v>71</v>
      </c>
      <c r="P20" s="32"/>
    </row>
    <row r="21" spans="1:16">
      <c r="A21" s="135" t="s">
        <v>69</v>
      </c>
      <c r="B21" s="114"/>
      <c r="C21" s="148">
        <f>COUNTIF('[1]Pivot 1b - Medium'!$O$6:$O$500,"&gt;0")</f>
        <v>159</v>
      </c>
      <c r="D21" s="114"/>
      <c r="E21" s="136">
        <f>MIN('[1]Pivot 1b - Medium'!$O$6:$O$500)</f>
        <v>16.379310344827587</v>
      </c>
      <c r="F21" s="114"/>
      <c r="G21" s="136">
        <f>QUARTILE('[1]Pivot 1b - Medium'!$O$6:$O$500,1)</f>
        <v>78.440625100485548</v>
      </c>
      <c r="H21" s="137"/>
      <c r="I21" s="136">
        <f>QUARTILE('[1]Pivot 1b - Medium'!$O$6:$O$500,2)</f>
        <v>88.627450980392155</v>
      </c>
      <c r="J21" s="137"/>
      <c r="K21" s="138">
        <f>QUARTILE('[1]Pivot 1b - Medium'!$O$6:$O$500,3)</f>
        <v>94.356120826709059</v>
      </c>
      <c r="L21" s="138"/>
      <c r="M21" s="136">
        <f>IF(MAX('[1]Pivot 1b - Medium'!$O$6:$O$500)&gt;100,100,MAX('[1]Pivot 1b - Medium'!$O$6:$O$500))</f>
        <v>100</v>
      </c>
      <c r="N21" s="138"/>
      <c r="O21" s="118" t="s">
        <v>72</v>
      </c>
      <c r="P21" s="32"/>
    </row>
    <row r="22" spans="1:16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1"/>
      <c r="P22" s="94"/>
    </row>
    <row r="23" spans="1:16">
      <c r="A23" s="68" t="s">
        <v>40</v>
      </c>
      <c r="B23" s="68"/>
      <c r="C23" s="68"/>
      <c r="D23" s="68"/>
      <c r="E23" s="68"/>
      <c r="F23" s="68"/>
      <c r="G23" s="106"/>
      <c r="H23" s="106"/>
      <c r="I23" s="106"/>
      <c r="J23" s="106"/>
      <c r="K23" s="106"/>
      <c r="L23" s="106"/>
      <c r="M23" s="106"/>
      <c r="N23" s="106"/>
      <c r="O23" s="106"/>
    </row>
    <row r="24" spans="1:16">
      <c r="A24" s="68" t="s">
        <v>41</v>
      </c>
      <c r="B24" s="68"/>
      <c r="C24" s="68"/>
      <c r="D24" s="68"/>
      <c r="E24" s="68"/>
      <c r="F24" s="68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16">
      <c r="A25" s="70"/>
      <c r="B25" s="70"/>
      <c r="C25" s="70"/>
      <c r="D25" s="70"/>
      <c r="E25" s="70"/>
      <c r="F25" s="70"/>
      <c r="G25" s="107"/>
      <c r="H25" s="107"/>
      <c r="I25" s="107"/>
      <c r="J25" s="107"/>
      <c r="K25" s="107"/>
      <c r="L25" s="107"/>
      <c r="M25" s="107"/>
      <c r="N25" s="107"/>
      <c r="O25" s="107"/>
    </row>
    <row r="26" spans="1:16">
      <c r="A26" s="108" t="s">
        <v>6</v>
      </c>
      <c r="B26" s="109"/>
      <c r="C26" s="110" t="s">
        <v>7</v>
      </c>
      <c r="D26" s="108"/>
      <c r="E26" s="111" t="s">
        <v>80</v>
      </c>
      <c r="F26" s="108"/>
      <c r="G26" s="112" t="s">
        <v>8</v>
      </c>
      <c r="H26" s="111"/>
      <c r="I26" s="110" t="s">
        <v>9</v>
      </c>
      <c r="J26" s="111"/>
      <c r="K26" s="110" t="s">
        <v>10</v>
      </c>
      <c r="L26" s="113"/>
      <c r="M26" s="111" t="s">
        <v>82</v>
      </c>
      <c r="N26" s="113"/>
      <c r="O26" s="110"/>
      <c r="P26" s="34"/>
    </row>
    <row r="27" spans="1:16">
      <c r="A27" s="114"/>
      <c r="B27" s="115"/>
      <c r="C27" s="103" t="s">
        <v>11</v>
      </c>
      <c r="D27" s="105"/>
      <c r="E27" s="116" t="s">
        <v>81</v>
      </c>
      <c r="F27" s="117"/>
      <c r="G27" s="118" t="s">
        <v>12</v>
      </c>
      <c r="H27" s="119"/>
      <c r="I27" s="103" t="s">
        <v>13</v>
      </c>
      <c r="J27" s="119"/>
      <c r="K27" s="103" t="s">
        <v>14</v>
      </c>
      <c r="L27" s="120"/>
      <c r="M27" s="116" t="s">
        <v>83</v>
      </c>
      <c r="N27" s="120"/>
      <c r="O27" s="103"/>
      <c r="P27" s="34"/>
    </row>
    <row r="28" spans="1:16">
      <c r="A28" s="105" t="s">
        <v>79</v>
      </c>
      <c r="B28" s="129"/>
      <c r="C28" s="130">
        <f>COUNTIF('[1]Pivot 1b - Medium'!$T$6:$T$500,"&gt;0")</f>
        <v>212</v>
      </c>
      <c r="D28" s="117"/>
      <c r="E28" s="146">
        <f>MIN('[1]Pivot 1b - Medium'!$T$6:$T$500)</f>
        <v>29.35323383084577</v>
      </c>
      <c r="F28" s="117"/>
      <c r="G28" s="146">
        <f>QUARTILE('[1]Pivot 1b - Medium'!$T$6:$T$500,1)</f>
        <v>62.816011235955052</v>
      </c>
      <c r="H28" s="132"/>
      <c r="I28" s="128">
        <f>QUARTILE('[1]Pivot 1b - Medium'!$T$6:$T$500,2)</f>
        <v>71.428571428571431</v>
      </c>
      <c r="J28" s="132"/>
      <c r="K28" s="124">
        <f>QUARTILE('[1]Pivot 1b - Medium'!$T$6:$T$500,3)</f>
        <v>76.92307692307692</v>
      </c>
      <c r="L28" s="125"/>
      <c r="M28" s="146">
        <f>IF(MAX('[1]Pivot 1b - Medium'!$T$6:$T$500)&gt;100,100,MAX('[1]Pivot 1b - Medium'!$T$6:$T$500))</f>
        <v>93.719806763285021</v>
      </c>
      <c r="N28" s="126"/>
      <c r="O28" s="130" t="s">
        <v>70</v>
      </c>
      <c r="P28" s="34"/>
    </row>
    <row r="29" spans="1:16">
      <c r="A29" s="149" t="s">
        <v>68</v>
      </c>
      <c r="B29" s="105"/>
      <c r="C29" s="119">
        <f>COUNTIF('[1]Pivot 1b - Medium'!$U$6:$U$500,"&gt;0")</f>
        <v>212</v>
      </c>
      <c r="D29" s="105"/>
      <c r="E29" s="123">
        <f>MIN('[1]Pivot 1b - Medium'!$U$6:$U$500)</f>
        <v>19.900497512437809</v>
      </c>
      <c r="F29" s="105"/>
      <c r="G29" s="123">
        <f>QUARTILE('[1]Pivot 1b - Medium'!$U$6:$U$500,1)</f>
        <v>58.479320931912589</v>
      </c>
      <c r="H29" s="144"/>
      <c r="I29" s="123">
        <f>QUARTILE('[1]Pivot 1b - Medium'!$U$6:$U$500,2)</f>
        <v>66.176280602028299</v>
      </c>
      <c r="J29" s="144"/>
      <c r="K29" s="124">
        <f>QUARTILE('[1]Pivot 1b - Medium'!$U$6:$U$500,3)</f>
        <v>71.063644289450735</v>
      </c>
      <c r="L29" s="127"/>
      <c r="M29" s="123">
        <f>IF(MAX('[1]Pivot 1b - Medium'!$U$6:$U$500)&gt;100,100,MAX('[1]Pivot 1b - Medium'!$U$6:$U$500))</f>
        <v>94.339622641509436</v>
      </c>
      <c r="N29" s="128"/>
      <c r="O29" s="121" t="s">
        <v>71</v>
      </c>
      <c r="P29" s="32"/>
    </row>
    <row r="30" spans="1:16">
      <c r="A30" s="149" t="s">
        <v>69</v>
      </c>
      <c r="B30" s="105"/>
      <c r="C30" s="119">
        <f>COUNTIF('[1]Pivot 1b - Medium'!$V$6:$V$500,"&gt;0")</f>
        <v>212</v>
      </c>
      <c r="D30" s="105"/>
      <c r="E30" s="123">
        <f>MIN('[1]Pivot 1b - Medium'!$V$6:$V$500)</f>
        <v>16.379310344827587</v>
      </c>
      <c r="F30" s="105"/>
      <c r="G30" s="123">
        <f>QUARTILE('[1]Pivot 1b - Medium'!$V$6:$V$500,1)</f>
        <v>80.451421430802867</v>
      </c>
      <c r="H30" s="144"/>
      <c r="I30" s="123">
        <f>QUARTILE('[1]Pivot 1b - Medium'!$V$6:$V$500,2)</f>
        <v>89.884444052397129</v>
      </c>
      <c r="J30" s="144"/>
      <c r="K30" s="127">
        <f>QUARTILE('[1]Pivot 1b - Medium'!$V$6:$V$500,3)</f>
        <v>95.036262350220724</v>
      </c>
      <c r="L30" s="133"/>
      <c r="M30" s="123">
        <f>IF(MAX('[1]Pivot 1b - Medium'!$V$6:$V$500)&gt;100,100,MAX('[1]Pivot 1b - Medium'!$V$6:$V$500))</f>
        <v>100</v>
      </c>
      <c r="N30" s="134"/>
      <c r="O30" s="121" t="s">
        <v>72</v>
      </c>
      <c r="P30" s="34"/>
    </row>
    <row r="31" spans="1:16">
      <c r="A31" s="135" t="s">
        <v>74</v>
      </c>
      <c r="B31" s="114"/>
      <c r="C31" s="116">
        <f>COUNT('[1]Pivot 2 - Welsh 1st'!$AR$6:$AR$500)</f>
        <v>68</v>
      </c>
      <c r="D31" s="114"/>
      <c r="E31" s="150">
        <f>MIN('[1]Pivot 2 - Welsh 1st'!AR$6:AR$500)</f>
        <v>0</v>
      </c>
      <c r="F31" s="114"/>
      <c r="G31" s="150">
        <f>QUARTILE('[1]Pivot 2 - Welsh 1st'!AR$6:AR$500,1)</f>
        <v>65.016233766233768</v>
      </c>
      <c r="H31" s="137"/>
      <c r="I31" s="150">
        <f>QUARTILE('[1]Pivot 2 - Welsh 1st'!AR$6:AR$500,2)</f>
        <v>75.542774982027311</v>
      </c>
      <c r="J31" s="137"/>
      <c r="K31" s="138">
        <f>QUARTILE('[1]Pivot 2 - Welsh 1st'!AR$6:AR$500,3)</f>
        <v>81.319665605095537</v>
      </c>
      <c r="L31" s="139"/>
      <c r="M31" s="150">
        <f>IF(MAX('[1]Pivot 2 - Welsh 1st'!AR$6:AR$500)&gt;100,100,MAX('[1]Pivot 2 - Welsh 1st'!AR$6:AR$500))</f>
        <v>100</v>
      </c>
      <c r="N31" s="139"/>
      <c r="O31" s="103" t="s">
        <v>75</v>
      </c>
      <c r="P31" s="34"/>
    </row>
    <row r="32" spans="1:16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37"/>
    </row>
    <row r="33" spans="1:14">
      <c r="A33" s="151" t="s">
        <v>84</v>
      </c>
      <c r="B33" s="101"/>
      <c r="C33" s="101"/>
      <c r="D33" s="101"/>
      <c r="E33" s="101"/>
      <c r="F33" s="101"/>
      <c r="G33" s="102"/>
      <c r="H33" s="102"/>
      <c r="K33" s="97"/>
      <c r="L33" s="97"/>
      <c r="M33" s="97"/>
      <c r="N33" s="97"/>
    </row>
  </sheetData>
  <phoneticPr fontId="2" type="noConversion"/>
  <pageMargins left="0.75" right="0.75" top="1" bottom="1" header="0.5" footer="0.5"/>
  <pageSetup paperSize="9" scale="90" orientation="landscape" horizontalDpi="300" verticalDpi="0" r:id="rId1"/>
  <headerFooter alignWithMargins="0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E43" sqref="E43"/>
    </sheetView>
  </sheetViews>
  <sheetFormatPr defaultRowHeight="11.25"/>
  <cols>
    <col min="1" max="1" width="32.77734375" style="14" customWidth="1"/>
    <col min="2" max="7" width="8.88671875" style="14"/>
    <col min="8" max="8" width="36.77734375" style="14" customWidth="1"/>
    <col min="9" max="16384" width="8.88671875" style="14"/>
  </cols>
  <sheetData>
    <row r="1" spans="1:9">
      <c r="A1" s="12" t="s">
        <v>42</v>
      </c>
    </row>
    <row r="2" spans="1:9">
      <c r="A2" s="12" t="s">
        <v>43</v>
      </c>
    </row>
    <row r="3" spans="1:9">
      <c r="A3" s="18"/>
      <c r="B3" s="31"/>
      <c r="C3" s="31"/>
      <c r="D3" s="31" t="s">
        <v>44</v>
      </c>
      <c r="E3" s="31"/>
      <c r="F3" s="31"/>
      <c r="G3" s="31"/>
      <c r="H3" s="31"/>
    </row>
    <row r="4" spans="1:9" ht="22.5">
      <c r="A4" s="21" t="s">
        <v>6</v>
      </c>
      <c r="B4" s="38" t="s">
        <v>45</v>
      </c>
      <c r="C4" s="38" t="s">
        <v>46</v>
      </c>
      <c r="D4" s="38" t="s">
        <v>47</v>
      </c>
      <c r="E4" s="38" t="s">
        <v>48</v>
      </c>
      <c r="F4" s="38" t="s">
        <v>49</v>
      </c>
      <c r="G4" s="38" t="s">
        <v>50</v>
      </c>
      <c r="H4" s="24"/>
      <c r="I4" s="17"/>
    </row>
    <row r="5" spans="1:9" ht="22.5">
      <c r="A5" s="22"/>
      <c r="B5" s="39" t="s">
        <v>51</v>
      </c>
      <c r="C5" s="39" t="s">
        <v>52</v>
      </c>
      <c r="D5" s="39" t="s">
        <v>53</v>
      </c>
      <c r="E5" s="39" t="s">
        <v>54</v>
      </c>
      <c r="F5" s="39" t="s">
        <v>55</v>
      </c>
      <c r="G5" s="39" t="s">
        <v>56</v>
      </c>
      <c r="H5" s="25"/>
      <c r="I5" s="17"/>
    </row>
    <row r="6" spans="1:9">
      <c r="A6" s="21" t="s">
        <v>27</v>
      </c>
      <c r="B6" s="27">
        <f>'Pivot 1c - FSM &amp; Medium'!B8/'Pivot 1c - FSM &amp; Medium'!B$7*100</f>
        <v>0</v>
      </c>
      <c r="C6" s="27">
        <f>'Pivot 1c - FSM &amp; Medium'!C8/'Pivot 1c - FSM &amp; Medium'!C$7*100</f>
        <v>0</v>
      </c>
      <c r="D6" s="27">
        <f>'Pivot 1c - FSM &amp; Medium'!D8/'Pivot 1c - FSM &amp; Medium'!D$7*100</f>
        <v>0</v>
      </c>
      <c r="E6" s="27" t="s">
        <v>57</v>
      </c>
      <c r="F6" s="27" t="s">
        <v>57</v>
      </c>
      <c r="G6" s="27">
        <f>SUM('Pivot 1c - FSM &amp; Medium'!B8:F8)/SUM('Pivot 1c - FSM &amp; Medium'!B$7:F$7)*100</f>
        <v>0</v>
      </c>
      <c r="H6" s="24" t="s">
        <v>28</v>
      </c>
      <c r="I6" s="17"/>
    </row>
    <row r="7" spans="1:9">
      <c r="A7" s="23" t="s">
        <v>29</v>
      </c>
      <c r="B7" s="28">
        <f>'Pivot 1c - FSM &amp; Medium'!B9/'Pivot 1c - FSM &amp; Medium'!B$7*100</f>
        <v>0</v>
      </c>
      <c r="C7" s="28">
        <f>'Pivot 1c - FSM &amp; Medium'!C9/'Pivot 1c - FSM &amp; Medium'!C$7*100</f>
        <v>0</v>
      </c>
      <c r="D7" s="28">
        <f>'Pivot 1c - FSM &amp; Medium'!D9/'Pivot 1c - FSM &amp; Medium'!D$7*100</f>
        <v>0</v>
      </c>
      <c r="E7" s="28" t="s">
        <v>57</v>
      </c>
      <c r="F7" s="28" t="s">
        <v>57</v>
      </c>
      <c r="G7" s="28">
        <f>SUM('Pivot 1c - FSM &amp; Medium'!B9:F9)/SUM('Pivot 1c - FSM &amp; Medium'!B$7:F$7)*100</f>
        <v>0</v>
      </c>
      <c r="H7" s="26" t="s">
        <v>30</v>
      </c>
      <c r="I7" s="17"/>
    </row>
    <row r="8" spans="1:9">
      <c r="A8" s="23" t="s">
        <v>32</v>
      </c>
      <c r="B8" s="28">
        <f>'Pivot 1c - FSM &amp; Medium'!B10/'Pivot 1c - FSM &amp; Medium'!B$7*100</f>
        <v>0</v>
      </c>
      <c r="C8" s="28">
        <f>'Pivot 1c - FSM &amp; Medium'!C10/'Pivot 1c - FSM &amp; Medium'!C$7*100</f>
        <v>0</v>
      </c>
      <c r="D8" s="28">
        <f>'Pivot 1c - FSM &amp; Medium'!D10/'Pivot 1c - FSM &amp; Medium'!D$7*100</f>
        <v>0</v>
      </c>
      <c r="E8" s="28" t="s">
        <v>57</v>
      </c>
      <c r="F8" s="28" t="s">
        <v>57</v>
      </c>
      <c r="G8" s="28">
        <f>SUM('Pivot 1c - FSM &amp; Medium'!B10:F10)/SUM('Pivot 1c - FSM &amp; Medium'!B$7:F$7)*100</f>
        <v>0</v>
      </c>
      <c r="H8" s="26" t="s">
        <v>31</v>
      </c>
      <c r="I8" s="17"/>
    </row>
    <row r="9" spans="1:9">
      <c r="A9" s="23" t="s">
        <v>17</v>
      </c>
      <c r="B9" s="28">
        <f>'Pivot 1c - FSM &amp; Medium'!B11/'Pivot 1c - FSM &amp; Medium'!B$7*100</f>
        <v>0</v>
      </c>
      <c r="C9" s="28">
        <f>'Pivot 1c - FSM &amp; Medium'!C11/'Pivot 1c - FSM &amp; Medium'!C$7*100</f>
        <v>0</v>
      </c>
      <c r="D9" s="28">
        <f>'Pivot 1c - FSM &amp; Medium'!D11/'Pivot 1c - FSM &amp; Medium'!D$7*100</f>
        <v>0</v>
      </c>
      <c r="E9" s="28" t="s">
        <v>57</v>
      </c>
      <c r="F9" s="28" t="s">
        <v>57</v>
      </c>
      <c r="G9" s="28">
        <f>SUM('Pivot 1c - FSM &amp; Medium'!B11:F11)/SUM('Pivot 1c - FSM &amp; Medium'!B$7:F$7)*100</f>
        <v>0</v>
      </c>
      <c r="H9" s="26" t="s">
        <v>18</v>
      </c>
      <c r="I9" s="17"/>
    </row>
    <row r="10" spans="1:9" s="29" customFormat="1">
      <c r="A10" s="23" t="s">
        <v>33</v>
      </c>
      <c r="B10" s="28">
        <f>'Pivot 1c - FSM &amp; Medium'!B12/'Pivot 1c - FSM &amp; Medium'!B$7</f>
        <v>0</v>
      </c>
      <c r="C10" s="28">
        <f>'Pivot 1c - FSM &amp; Medium'!C12/'Pivot 1c - FSM &amp; Medium'!C$7</f>
        <v>0</v>
      </c>
      <c r="D10" s="28">
        <f>'Pivot 1c - FSM &amp; Medium'!D12/'Pivot 1c - FSM &amp; Medium'!D$7</f>
        <v>0</v>
      </c>
      <c r="E10" s="28" t="s">
        <v>57</v>
      </c>
      <c r="F10" s="28" t="s">
        <v>57</v>
      </c>
      <c r="G10" s="28">
        <f>SUM('Pivot 1c - FSM &amp; Medium'!B12:F12)/SUM('Pivot 1c - FSM &amp; Medium'!B$7:F$7)</f>
        <v>0</v>
      </c>
      <c r="H10" s="26" t="s">
        <v>34</v>
      </c>
      <c r="I10" s="34"/>
    </row>
    <row r="11" spans="1:9">
      <c r="A11" s="42" t="s">
        <v>15</v>
      </c>
      <c r="B11" s="28">
        <f>'Pivot 1c - FSM &amp; Medium'!B13/'Pivot 1c - FSM &amp; Medium'!B$7*100</f>
        <v>0</v>
      </c>
      <c r="C11" s="28">
        <f>'Pivot 1c - FSM &amp; Medium'!C13/'Pivot 1c - FSM &amp; Medium'!C$7*100</f>
        <v>0</v>
      </c>
      <c r="D11" s="28">
        <f>'Pivot 1c - FSM &amp; Medium'!D13/'Pivot 1c - FSM &amp; Medium'!D$7*100</f>
        <v>0</v>
      </c>
      <c r="E11" s="28" t="s">
        <v>57</v>
      </c>
      <c r="F11" s="28" t="s">
        <v>57</v>
      </c>
      <c r="G11" s="28">
        <f>SUM('Pivot 1c - FSM &amp; Medium'!B13:F13)/SUM('Pivot 1c - FSM &amp; Medium'!B$7:F$7)*100</f>
        <v>0</v>
      </c>
      <c r="H11" s="45" t="s">
        <v>16</v>
      </c>
      <c r="I11" s="17"/>
    </row>
    <row r="12" spans="1:9" s="29" customFormat="1">
      <c r="A12" s="40" t="s">
        <v>58</v>
      </c>
      <c r="B12" s="51">
        <f>'Pivot 1c - FSM &amp; Medium'!B7</f>
        <v>3830</v>
      </c>
      <c r="C12" s="51">
        <f>'Pivot 1c - FSM &amp; Medium'!C7</f>
        <v>2348</v>
      </c>
      <c r="D12" s="51">
        <f>'Pivot 1c - FSM &amp; Medium'!D7</f>
        <v>833</v>
      </c>
      <c r="E12" s="51">
        <f>'Pivot 1c - FSM &amp; Medium'!E7</f>
        <v>0</v>
      </c>
      <c r="F12" s="51">
        <f>'Pivot 1c - FSM &amp; Medium'!F7</f>
        <v>0</v>
      </c>
      <c r="G12" s="51">
        <f>SUM('Pivot 1c - FSM &amp; Medium'!B7:F7)</f>
        <v>7011</v>
      </c>
      <c r="H12" s="41" t="s">
        <v>59</v>
      </c>
      <c r="I12" s="34"/>
    </row>
    <row r="13" spans="1:9" s="29" customFormat="1">
      <c r="A13" s="35"/>
      <c r="B13" s="36"/>
      <c r="C13" s="36"/>
      <c r="D13" s="36"/>
      <c r="E13" s="36"/>
      <c r="F13" s="36"/>
      <c r="G13" s="36"/>
      <c r="H13" s="37"/>
    </row>
    <row r="14" spans="1:9">
      <c r="A14" s="29" t="s">
        <v>37</v>
      </c>
      <c r="B14" s="13"/>
      <c r="F14" s="15"/>
      <c r="G14" s="15"/>
    </row>
    <row r="15" spans="1:9">
      <c r="A15" s="30" t="s">
        <v>60</v>
      </c>
      <c r="B15" s="13"/>
      <c r="F15" s="15"/>
      <c r="G15" s="15"/>
    </row>
    <row r="16" spans="1:9">
      <c r="A16" s="29"/>
      <c r="B16" s="13"/>
      <c r="F16" s="15"/>
      <c r="G16" s="15"/>
    </row>
    <row r="17" spans="1:9">
      <c r="A17" s="12" t="s">
        <v>61</v>
      </c>
    </row>
    <row r="18" spans="1:9">
      <c r="A18" s="12" t="s">
        <v>62</v>
      </c>
    </row>
    <row r="19" spans="1:9">
      <c r="A19" s="18"/>
      <c r="B19" s="31"/>
      <c r="C19" s="31"/>
      <c r="D19" s="31" t="s">
        <v>44</v>
      </c>
      <c r="E19" s="31"/>
      <c r="F19" s="31"/>
      <c r="G19" s="31"/>
      <c r="H19" s="31"/>
    </row>
    <row r="20" spans="1:9" ht="22.5">
      <c r="A20" s="21" t="s">
        <v>6</v>
      </c>
      <c r="B20" s="38" t="s">
        <v>45</v>
      </c>
      <c r="C20" s="38" t="s">
        <v>46</v>
      </c>
      <c r="D20" s="38" t="s">
        <v>47</v>
      </c>
      <c r="E20" s="38" t="s">
        <v>48</v>
      </c>
      <c r="F20" s="38" t="s">
        <v>49</v>
      </c>
      <c r="G20" s="38" t="s">
        <v>50</v>
      </c>
      <c r="H20" s="24"/>
      <c r="I20" s="17"/>
    </row>
    <row r="21" spans="1:9" ht="22.5">
      <c r="A21" s="22"/>
      <c r="B21" s="56" t="s">
        <v>51</v>
      </c>
      <c r="C21" s="56" t="s">
        <v>52</v>
      </c>
      <c r="D21" s="56" t="s">
        <v>53</v>
      </c>
      <c r="E21" s="56" t="s">
        <v>54</v>
      </c>
      <c r="F21" s="56" t="s">
        <v>55</v>
      </c>
      <c r="G21" s="39" t="s">
        <v>56</v>
      </c>
      <c r="H21" s="25"/>
      <c r="I21" s="17"/>
    </row>
    <row r="22" spans="1:9">
      <c r="A22" s="52" t="s">
        <v>27</v>
      </c>
      <c r="B22" s="27">
        <f>'Pivot 1c - FSM &amp; Medium'!G8/'Pivot 1c - FSM &amp; Medium'!G$7*100</f>
        <v>0</v>
      </c>
      <c r="C22" s="27">
        <f>'Pivot 1c - FSM &amp; Medium'!H8/'Pivot 1c - FSM &amp; Medium'!H$7*100</f>
        <v>0</v>
      </c>
      <c r="D22" s="27">
        <f>'Pivot 1c - FSM &amp; Medium'!I8/'Pivot 1c - FSM &amp; Medium'!I$7*100</f>
        <v>0</v>
      </c>
      <c r="E22" s="27">
        <f>'Pivot 1c - FSM &amp; Medium'!J8/'Pivot 1c - FSM &amp; Medium'!J$7*100</f>
        <v>0</v>
      </c>
      <c r="F22" s="27">
        <f>'Pivot 1c - FSM &amp; Medium'!K8/'Pivot 1c - FSM &amp; Medium'!K$7*100</f>
        <v>0</v>
      </c>
      <c r="G22" s="27">
        <f>SUM('Pivot 1c - FSM &amp; Medium'!G8:K8)/SUM('Pivot 1c - FSM &amp; Medium'!G$7:K$7)*100</f>
        <v>0</v>
      </c>
      <c r="H22" s="59" t="s">
        <v>28</v>
      </c>
      <c r="I22" s="17"/>
    </row>
    <row r="23" spans="1:9">
      <c r="A23" s="53" t="s">
        <v>29</v>
      </c>
      <c r="B23" s="28">
        <f>'Pivot 1c - FSM &amp; Medium'!G9/'Pivot 1c - FSM &amp; Medium'!G$7*100</f>
        <v>0</v>
      </c>
      <c r="C23" s="28">
        <f>'Pivot 1c - FSM &amp; Medium'!H9/'Pivot 1c - FSM &amp; Medium'!H$7*100</f>
        <v>0</v>
      </c>
      <c r="D23" s="28">
        <f>'Pivot 1c - FSM &amp; Medium'!I9/'Pivot 1c - FSM &amp; Medium'!I$7*100</f>
        <v>0</v>
      </c>
      <c r="E23" s="28">
        <f>'Pivot 1c - FSM &amp; Medium'!J9/'Pivot 1c - FSM &amp; Medium'!J$7*100</f>
        <v>0</v>
      </c>
      <c r="F23" s="28">
        <f>'Pivot 1c - FSM &amp; Medium'!K9/'Pivot 1c - FSM &amp; Medium'!K$7*100</f>
        <v>0</v>
      </c>
      <c r="G23" s="28">
        <f>SUM('Pivot 1c - FSM &amp; Medium'!G9:K9)/SUM('Pivot 1c - FSM &amp; Medium'!G$7:K$7)*100</f>
        <v>0</v>
      </c>
      <c r="H23" s="60" t="s">
        <v>30</v>
      </c>
      <c r="I23" s="17"/>
    </row>
    <row r="24" spans="1:9">
      <c r="A24" s="53" t="s">
        <v>32</v>
      </c>
      <c r="B24" s="28">
        <f>'Pivot 1c - FSM &amp; Medium'!G10/'Pivot 1c - FSM &amp; Medium'!G$7*100</f>
        <v>0</v>
      </c>
      <c r="C24" s="28">
        <f>'Pivot 1c - FSM &amp; Medium'!H10/'Pivot 1c - FSM &amp; Medium'!H$7*100</f>
        <v>0</v>
      </c>
      <c r="D24" s="28">
        <f>'Pivot 1c - FSM &amp; Medium'!I10/'Pivot 1c - FSM &amp; Medium'!I$7*100</f>
        <v>0</v>
      </c>
      <c r="E24" s="28">
        <f>'Pivot 1c - FSM &amp; Medium'!J10/'Pivot 1c - FSM &amp; Medium'!J$7*100</f>
        <v>0</v>
      </c>
      <c r="F24" s="28">
        <f>'Pivot 1c - FSM &amp; Medium'!K10/'Pivot 1c - FSM &amp; Medium'!K$7*100</f>
        <v>0</v>
      </c>
      <c r="G24" s="28">
        <f>SUM('Pivot 1c - FSM &amp; Medium'!G10:K10)/SUM('Pivot 1c - FSM &amp; Medium'!G$7:K$7)*100</f>
        <v>0</v>
      </c>
      <c r="H24" s="60" t="s">
        <v>31</v>
      </c>
      <c r="I24" s="17"/>
    </row>
    <row r="25" spans="1:9">
      <c r="A25" s="53" t="s">
        <v>17</v>
      </c>
      <c r="B25" s="28">
        <f>'Pivot 1c - FSM &amp; Medium'!G11/'Pivot 1c - FSM &amp; Medium'!G$7*100</f>
        <v>0</v>
      </c>
      <c r="C25" s="28">
        <f>'Pivot 1c - FSM &amp; Medium'!H11/'Pivot 1c - FSM &amp; Medium'!H$7*100</f>
        <v>0</v>
      </c>
      <c r="D25" s="28">
        <f>'Pivot 1c - FSM &amp; Medium'!I11/'Pivot 1c - FSM &amp; Medium'!I$7*100</f>
        <v>0</v>
      </c>
      <c r="E25" s="28">
        <f>'Pivot 1c - FSM &amp; Medium'!J11/'Pivot 1c - FSM &amp; Medium'!J$7*100</f>
        <v>0</v>
      </c>
      <c r="F25" s="28">
        <f>'Pivot 1c - FSM &amp; Medium'!K11/'Pivot 1c - FSM &amp; Medium'!K$7*100</f>
        <v>0</v>
      </c>
      <c r="G25" s="28">
        <f>SUM('Pivot 1c - FSM &amp; Medium'!G11:K11)/SUM('Pivot 1c - FSM &amp; Medium'!G$7:K$7)*100</f>
        <v>0</v>
      </c>
      <c r="H25" s="60" t="s">
        <v>18</v>
      </c>
      <c r="I25" s="17"/>
    </row>
    <row r="26" spans="1:9">
      <c r="A26" s="53" t="s">
        <v>33</v>
      </c>
      <c r="B26" s="28">
        <f>'Pivot 1c - FSM &amp; Medium'!G12/'Pivot 1c - FSM &amp; Medium'!G$7</f>
        <v>0</v>
      </c>
      <c r="C26" s="28">
        <f>'Pivot 1c - FSM &amp; Medium'!H12/'Pivot 1c - FSM &amp; Medium'!H$7</f>
        <v>0</v>
      </c>
      <c r="D26" s="28">
        <f>'Pivot 1c - FSM &amp; Medium'!I12/'Pivot 1c - FSM &amp; Medium'!I$7</f>
        <v>0</v>
      </c>
      <c r="E26" s="28">
        <f>'Pivot 1c - FSM &amp; Medium'!J12/'Pivot 1c - FSM &amp; Medium'!J$7</f>
        <v>0</v>
      </c>
      <c r="F26" s="28">
        <f>'Pivot 1c - FSM &amp; Medium'!K12/'Pivot 1c - FSM &amp; Medium'!K$7</f>
        <v>0</v>
      </c>
      <c r="G26" s="28">
        <f>SUM('Pivot 1c - FSM &amp; Medium'!G12:K12)/SUM('Pivot 1c - FSM &amp; Medium'!G$7:K$7)</f>
        <v>0</v>
      </c>
      <c r="H26" s="60" t="s">
        <v>34</v>
      </c>
      <c r="I26" s="17"/>
    </row>
    <row r="27" spans="1:9">
      <c r="A27" s="54" t="s">
        <v>15</v>
      </c>
      <c r="B27" s="28">
        <f>'Pivot 1c - FSM &amp; Medium'!G13/'Pivot 1c - FSM &amp; Medium'!G$7*100</f>
        <v>0</v>
      </c>
      <c r="C27" s="28">
        <f>'Pivot 1c - FSM &amp; Medium'!H13/'Pivot 1c - FSM &amp; Medium'!H$7*100</f>
        <v>0</v>
      </c>
      <c r="D27" s="28">
        <f>'Pivot 1c - FSM &amp; Medium'!I13/'Pivot 1c - FSM &amp; Medium'!I$7*100</f>
        <v>0</v>
      </c>
      <c r="E27" s="28">
        <f>'Pivot 1c - FSM &amp; Medium'!J13/'Pivot 1c - FSM &amp; Medium'!J$7*100</f>
        <v>0</v>
      </c>
      <c r="F27" s="28">
        <f>'Pivot 1c - FSM &amp; Medium'!K13/'Pivot 1c - FSM &amp; Medium'!K$7*100</f>
        <v>0</v>
      </c>
      <c r="G27" s="28">
        <f>SUM('Pivot 1c - FSM &amp; Medium'!G13:K13)/SUM('Pivot 1c - FSM &amp; Medium'!G$7:K$7)*100</f>
        <v>0</v>
      </c>
      <c r="H27" s="61" t="s">
        <v>16</v>
      </c>
      <c r="I27" s="17"/>
    </row>
    <row r="28" spans="1:9">
      <c r="A28" s="55" t="s">
        <v>58</v>
      </c>
      <c r="B28" s="57">
        <f>'Pivot 1c - FSM &amp; Medium'!G7</f>
        <v>6433</v>
      </c>
      <c r="C28" s="57">
        <f>'Pivot 1c - FSM &amp; Medium'!H7</f>
        <v>7064</v>
      </c>
      <c r="D28" s="57">
        <f>'Pivot 1c - FSM &amp; Medium'!I7</f>
        <v>7429</v>
      </c>
      <c r="E28" s="57">
        <f>'Pivot 1c - FSM &amp; Medium'!J7</f>
        <v>6745</v>
      </c>
      <c r="F28" s="57">
        <f>'Pivot 1c - FSM &amp; Medium'!K7</f>
        <v>2619</v>
      </c>
      <c r="G28" s="57">
        <f>SUM('Pivot 1c - FSM &amp; Medium'!G7:K7)</f>
        <v>30290</v>
      </c>
      <c r="H28" s="62" t="s">
        <v>59</v>
      </c>
      <c r="I28" s="17"/>
    </row>
    <row r="29" spans="1:9">
      <c r="A29" s="46"/>
      <c r="B29" s="47"/>
      <c r="C29" s="47"/>
      <c r="D29" s="47"/>
      <c r="E29" s="47"/>
      <c r="F29" s="47"/>
      <c r="G29" s="47"/>
      <c r="H29" s="20"/>
    </row>
    <row r="30" spans="1:9">
      <c r="A30" s="30" t="s">
        <v>63</v>
      </c>
      <c r="B30" s="33"/>
      <c r="C30" s="33"/>
      <c r="D30" s="33"/>
      <c r="E30" s="33"/>
      <c r="F30" s="33"/>
      <c r="G30" s="33"/>
      <c r="H30" s="13"/>
    </row>
    <row r="31" spans="1:9">
      <c r="A31" s="16"/>
      <c r="B31" s="16"/>
      <c r="F31" s="15"/>
      <c r="G31" s="15"/>
    </row>
    <row r="32" spans="1:9">
      <c r="A32" s="12" t="s">
        <v>64</v>
      </c>
    </row>
    <row r="33" spans="1:9">
      <c r="A33" s="12" t="s">
        <v>65</v>
      </c>
    </row>
    <row r="34" spans="1:9">
      <c r="A34" s="18"/>
      <c r="B34" s="31"/>
      <c r="C34" s="31"/>
      <c r="D34" s="31" t="s">
        <v>44</v>
      </c>
      <c r="E34" s="31"/>
      <c r="F34" s="31"/>
      <c r="G34" s="31"/>
      <c r="H34" s="31"/>
    </row>
    <row r="35" spans="1:9" ht="22.5">
      <c r="A35" s="21" t="s">
        <v>6</v>
      </c>
      <c r="B35" s="38" t="s">
        <v>45</v>
      </c>
      <c r="C35" s="38" t="s">
        <v>46</v>
      </c>
      <c r="D35" s="38" t="s">
        <v>47</v>
      </c>
      <c r="E35" s="38" t="s">
        <v>48</v>
      </c>
      <c r="F35" s="38" t="s">
        <v>49</v>
      </c>
      <c r="G35" s="38" t="s">
        <v>50</v>
      </c>
      <c r="H35" s="24"/>
      <c r="I35" s="17"/>
    </row>
    <row r="36" spans="1:9" ht="22.5">
      <c r="A36" s="22"/>
      <c r="B36" s="39" t="s">
        <v>51</v>
      </c>
      <c r="C36" s="39" t="s">
        <v>52</v>
      </c>
      <c r="D36" s="39" t="s">
        <v>53</v>
      </c>
      <c r="E36" s="39" t="s">
        <v>54</v>
      </c>
      <c r="F36" s="39" t="s">
        <v>55</v>
      </c>
      <c r="G36" s="39" t="s">
        <v>56</v>
      </c>
      <c r="H36" s="25"/>
      <c r="I36" s="17"/>
    </row>
    <row r="37" spans="1:9">
      <c r="A37" s="21" t="s">
        <v>27</v>
      </c>
      <c r="B37" s="27">
        <f>('Pivot 1c - FSM &amp; Medium'!B8+'Pivot 1c - FSM &amp; Medium'!G8)/('Pivot 1c - FSM &amp; Medium'!B$7+'Pivot 1c - FSM &amp; Medium'!G$7)*100</f>
        <v>0</v>
      </c>
      <c r="C37" s="43">
        <f>('Pivot 1c - FSM &amp; Medium'!C8+'Pivot 1c - FSM &amp; Medium'!H8)/('Pivot 1c - FSM &amp; Medium'!C$7+'Pivot 1c - FSM &amp; Medium'!H$7)*100</f>
        <v>0</v>
      </c>
      <c r="D37" s="43">
        <f>('Pivot 1c - FSM &amp; Medium'!D8+'Pivot 1c - FSM &amp; Medium'!I8)/('Pivot 1c - FSM &amp; Medium'!D$7+'Pivot 1c - FSM &amp; Medium'!I$7)*100</f>
        <v>0</v>
      </c>
      <c r="E37" s="43">
        <f>('Pivot 1c - FSM &amp; Medium'!E8+'Pivot 1c - FSM &amp; Medium'!J8)/('Pivot 1c - FSM &amp; Medium'!E$7+'Pivot 1c - FSM &amp; Medium'!J$7)*100</f>
        <v>0</v>
      </c>
      <c r="F37" s="43">
        <f>('Pivot 1c - FSM &amp; Medium'!F8+'Pivot 1c - FSM &amp; Medium'!K8)/('Pivot 1c - FSM &amp; Medium'!F$7+'Pivot 1c - FSM &amp; Medium'!K$7)*100</f>
        <v>0</v>
      </c>
      <c r="G37" s="43">
        <f>'Pivot 1c - FSM &amp; Medium'!L8/'Pivot 1c - FSM &amp; Medium'!L$7*100</f>
        <v>0</v>
      </c>
      <c r="H37" s="24" t="s">
        <v>28</v>
      </c>
      <c r="I37" s="17"/>
    </row>
    <row r="38" spans="1:9">
      <c r="A38" s="23" t="s">
        <v>29</v>
      </c>
      <c r="B38" s="28">
        <f>('Pivot 1c - FSM &amp; Medium'!B9+'Pivot 1c - FSM &amp; Medium'!G9)/('Pivot 1c - FSM &amp; Medium'!B$7+'Pivot 1c - FSM &amp; Medium'!G$7)*100</f>
        <v>0</v>
      </c>
      <c r="C38" s="44">
        <f>('Pivot 1c - FSM &amp; Medium'!C9+'Pivot 1c - FSM &amp; Medium'!H9)/('Pivot 1c - FSM &amp; Medium'!C$7+'Pivot 1c - FSM &amp; Medium'!H$7)*100</f>
        <v>0</v>
      </c>
      <c r="D38" s="44">
        <f>('Pivot 1c - FSM &amp; Medium'!D9+'Pivot 1c - FSM &amp; Medium'!I9)/('Pivot 1c - FSM &amp; Medium'!D$7+'Pivot 1c - FSM &amp; Medium'!I$7)*100</f>
        <v>0</v>
      </c>
      <c r="E38" s="44">
        <f>('Pivot 1c - FSM &amp; Medium'!E9+'Pivot 1c - FSM &amp; Medium'!J9)/('Pivot 1c - FSM &amp; Medium'!E$7+'Pivot 1c - FSM &amp; Medium'!J$7)*100</f>
        <v>0</v>
      </c>
      <c r="F38" s="44">
        <f>('Pivot 1c - FSM &amp; Medium'!F9+'Pivot 1c - FSM &amp; Medium'!K9)/('Pivot 1c - FSM &amp; Medium'!F$7+'Pivot 1c - FSM &amp; Medium'!K$7)*100</f>
        <v>0</v>
      </c>
      <c r="G38" s="44">
        <f>'Pivot 1c - FSM &amp; Medium'!L9/'Pivot 1c - FSM &amp; Medium'!L$7*100</f>
        <v>0</v>
      </c>
      <c r="H38" s="26" t="s">
        <v>30</v>
      </c>
      <c r="I38" s="17"/>
    </row>
    <row r="39" spans="1:9">
      <c r="A39" s="23" t="s">
        <v>32</v>
      </c>
      <c r="B39" s="28">
        <f>('Pivot 1c - FSM &amp; Medium'!B10+'Pivot 1c - FSM &amp; Medium'!G10)/('Pivot 1c - FSM &amp; Medium'!B$7+'Pivot 1c - FSM &amp; Medium'!G$7)*100</f>
        <v>0</v>
      </c>
      <c r="C39" s="44">
        <f>('Pivot 1c - FSM &amp; Medium'!C10+'Pivot 1c - FSM &amp; Medium'!H10)/('Pivot 1c - FSM &amp; Medium'!C$7+'Pivot 1c - FSM &amp; Medium'!H$7)*100</f>
        <v>0</v>
      </c>
      <c r="D39" s="44">
        <f>('Pivot 1c - FSM &amp; Medium'!D10+'Pivot 1c - FSM &amp; Medium'!I10)/('Pivot 1c - FSM &amp; Medium'!D$7+'Pivot 1c - FSM &amp; Medium'!I$7)*100</f>
        <v>0</v>
      </c>
      <c r="E39" s="44">
        <f>('Pivot 1c - FSM &amp; Medium'!E10+'Pivot 1c - FSM &amp; Medium'!J10)/('Pivot 1c - FSM &amp; Medium'!E$7+'Pivot 1c - FSM &amp; Medium'!J$7)*100</f>
        <v>0</v>
      </c>
      <c r="F39" s="44">
        <f>('Pivot 1c - FSM &amp; Medium'!F10+'Pivot 1c - FSM &amp; Medium'!K10)/('Pivot 1c - FSM &amp; Medium'!F$7+'Pivot 1c - FSM &amp; Medium'!K$7)*100</f>
        <v>0</v>
      </c>
      <c r="G39" s="44">
        <f>'Pivot 1c - FSM &amp; Medium'!L10/'Pivot 1c - FSM &amp; Medium'!L$7*100</f>
        <v>0</v>
      </c>
      <c r="H39" s="26" t="s">
        <v>31</v>
      </c>
      <c r="I39" s="17"/>
    </row>
    <row r="40" spans="1:9">
      <c r="A40" s="23" t="s">
        <v>17</v>
      </c>
      <c r="B40" s="28">
        <f>('Pivot 1c - FSM &amp; Medium'!B11+'Pivot 1c - FSM &amp; Medium'!G11)/('Pivot 1c - FSM &amp; Medium'!B$7+'Pivot 1c - FSM &amp; Medium'!G$7)*100</f>
        <v>0</v>
      </c>
      <c r="C40" s="44">
        <f>('Pivot 1c - FSM &amp; Medium'!C11+'Pivot 1c - FSM &amp; Medium'!H11)/('Pivot 1c - FSM &amp; Medium'!C$7+'Pivot 1c - FSM &amp; Medium'!H$7)*100</f>
        <v>0</v>
      </c>
      <c r="D40" s="44">
        <f>('Pivot 1c - FSM &amp; Medium'!D11+'Pivot 1c - FSM &amp; Medium'!I11)/('Pivot 1c - FSM &amp; Medium'!D$7+'Pivot 1c - FSM &amp; Medium'!I$7)*100</f>
        <v>0</v>
      </c>
      <c r="E40" s="44">
        <f>('Pivot 1c - FSM &amp; Medium'!E11+'Pivot 1c - FSM &amp; Medium'!J11)/('Pivot 1c - FSM &amp; Medium'!E$7+'Pivot 1c - FSM &amp; Medium'!J$7)*100</f>
        <v>0</v>
      </c>
      <c r="F40" s="44">
        <f>('Pivot 1c - FSM &amp; Medium'!F11+'Pivot 1c - FSM &amp; Medium'!K11)/('Pivot 1c - FSM &amp; Medium'!F$7+'Pivot 1c - FSM &amp; Medium'!K$7)*100</f>
        <v>0</v>
      </c>
      <c r="G40" s="44">
        <f>'Pivot 1c - FSM &amp; Medium'!L11/'Pivot 1c - FSM &amp; Medium'!L$7*100</f>
        <v>0</v>
      </c>
      <c r="H40" s="26" t="s">
        <v>18</v>
      </c>
      <c r="I40" s="17"/>
    </row>
    <row r="41" spans="1:9" s="29" customFormat="1">
      <c r="A41" s="23" t="s">
        <v>33</v>
      </c>
      <c r="B41" s="28">
        <f>('Pivot 1c - FSM &amp; Medium'!B12+'Pivot 1c - FSM &amp; Medium'!G12)/('Pivot 1c - FSM &amp; Medium'!B$7+'Pivot 1c - FSM &amp; Medium'!G$7)</f>
        <v>0</v>
      </c>
      <c r="C41" s="44">
        <f>('Pivot 1c - FSM &amp; Medium'!C12+'Pivot 1c - FSM &amp; Medium'!H12)/('Pivot 1c - FSM &amp; Medium'!C$7+'Pivot 1c - FSM &amp; Medium'!H$7)</f>
        <v>0</v>
      </c>
      <c r="D41" s="44">
        <f>('Pivot 1c - FSM &amp; Medium'!D12+'Pivot 1c - FSM &amp; Medium'!I12)/('Pivot 1c - FSM &amp; Medium'!D$7+'Pivot 1c - FSM &amp; Medium'!I$7)</f>
        <v>0</v>
      </c>
      <c r="E41" s="44">
        <f>('Pivot 1c - FSM &amp; Medium'!E12+'Pivot 1c - FSM &amp; Medium'!J12)/('Pivot 1c - FSM &amp; Medium'!E$7+'Pivot 1c - FSM &amp; Medium'!J$7)</f>
        <v>0</v>
      </c>
      <c r="F41" s="44">
        <f>('Pivot 1c - FSM &amp; Medium'!F12+'Pivot 1c - FSM &amp; Medium'!K12)/('Pivot 1c - FSM &amp; Medium'!F$7+'Pivot 1c - FSM &amp; Medium'!K$7)</f>
        <v>0</v>
      </c>
      <c r="G41" s="44">
        <f>'Pivot 1c - FSM &amp; Medium'!L12/'Pivot 1c - FSM &amp; Medium'!L$7</f>
        <v>0</v>
      </c>
      <c r="H41" s="26" t="s">
        <v>34</v>
      </c>
      <c r="I41" s="34"/>
    </row>
    <row r="42" spans="1:9">
      <c r="A42" s="42" t="s">
        <v>15</v>
      </c>
      <c r="B42" s="28">
        <f>('Pivot 1c - FSM &amp; Medium'!B13+'Pivot 1c - FSM &amp; Medium'!G13)/('Pivot 1c - FSM &amp; Medium'!B$7+'Pivot 1c - FSM &amp; Medium'!G$7)*100</f>
        <v>0</v>
      </c>
      <c r="C42" s="44">
        <f>('Pivot 1c - FSM &amp; Medium'!C13+'Pivot 1c - FSM &amp; Medium'!H13)/('Pivot 1c - FSM &amp; Medium'!C$7+'Pivot 1c - FSM &amp; Medium'!H$7)*100</f>
        <v>0</v>
      </c>
      <c r="D42" s="44">
        <f>('Pivot 1c - FSM &amp; Medium'!D13+'Pivot 1c - FSM &amp; Medium'!I13)/('Pivot 1c - FSM &amp; Medium'!D$7+'Pivot 1c - FSM &amp; Medium'!I$7)*100</f>
        <v>0</v>
      </c>
      <c r="E42" s="44">
        <f>('Pivot 1c - FSM &amp; Medium'!E13+'Pivot 1c - FSM &amp; Medium'!J13)/('Pivot 1c - FSM &amp; Medium'!E$7+'Pivot 1c - FSM &amp; Medium'!J$7)*100</f>
        <v>0</v>
      </c>
      <c r="F42" s="44">
        <f>('Pivot 1c - FSM &amp; Medium'!F13+'Pivot 1c - FSM &amp; Medium'!K13)/('Pivot 1c - FSM &amp; Medium'!F$7+'Pivot 1c - FSM &amp; Medium'!K$7)*100</f>
        <v>0</v>
      </c>
      <c r="G42" s="44">
        <f>'Pivot 1c - FSM &amp; Medium'!L13/'Pivot 1c - FSM &amp; Medium'!L$7*100</f>
        <v>0</v>
      </c>
      <c r="H42" s="45" t="s">
        <v>16</v>
      </c>
      <c r="I42" s="17"/>
    </row>
    <row r="43" spans="1:9">
      <c r="A43" s="40" t="s">
        <v>58</v>
      </c>
      <c r="B43" s="57">
        <f>'Pivot 1c - FSM &amp; Medium'!B$7+'Pivot 1c - FSM &amp; Medium'!G$7</f>
        <v>10263</v>
      </c>
      <c r="C43" s="58">
        <f>'Pivot 1c - FSM &amp; Medium'!C$7+'Pivot 1c - FSM &amp; Medium'!H$7</f>
        <v>9412</v>
      </c>
      <c r="D43" s="58">
        <f>'Pivot 1c - FSM &amp; Medium'!D$7+'Pivot 1c - FSM &amp; Medium'!I$7</f>
        <v>8262</v>
      </c>
      <c r="E43" s="58">
        <f>'Pivot 1c - FSM &amp; Medium'!E$7+'Pivot 1c - FSM &amp; Medium'!J$7</f>
        <v>6745</v>
      </c>
      <c r="F43" s="58">
        <f>'Pivot 1c - FSM &amp; Medium'!F$7+'Pivot 1c - FSM &amp; Medium'!K$7</f>
        <v>2619</v>
      </c>
      <c r="G43" s="58">
        <f>'Pivot 1c - FSM &amp; Medium'!L7</f>
        <v>37301</v>
      </c>
      <c r="H43" s="41" t="s">
        <v>59</v>
      </c>
      <c r="I43" s="17"/>
    </row>
    <row r="44" spans="1:9">
      <c r="A44" s="48"/>
      <c r="B44" s="48"/>
      <c r="C44" s="19"/>
      <c r="D44" s="19"/>
      <c r="E44" s="19"/>
      <c r="F44" s="49"/>
      <c r="G44" s="49"/>
      <c r="H44" s="19"/>
    </row>
    <row r="45" spans="1:9">
      <c r="A45" s="30" t="s">
        <v>63</v>
      </c>
      <c r="B45" s="16"/>
      <c r="F45" s="15"/>
      <c r="G45" s="15"/>
    </row>
    <row r="46" spans="1:9">
      <c r="A46" s="30"/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6"/>
  <sheetViews>
    <sheetView workbookViewId="0">
      <selection activeCell="A9" sqref="A9"/>
    </sheetView>
  </sheetViews>
  <sheetFormatPr defaultRowHeight="15"/>
  <sheetData>
    <row r="5" spans="1:1">
      <c r="A5" t="s">
        <v>85</v>
      </c>
    </row>
    <row r="6" spans="1:1">
      <c r="A6" s="152" t="s">
        <v>86</v>
      </c>
    </row>
  </sheetData>
  <hyperlinks>
    <hyperlink ref="A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Pivot 1c - FSM &amp; Medium</vt:lpstr>
      <vt:lpstr>Benchmarks - By FSM</vt:lpstr>
      <vt:lpstr>Benchmarks - By Medium</vt:lpstr>
      <vt:lpstr>Benchmarks - By FSM &amp; Medium</vt:lpstr>
      <vt:lpstr>OGL</vt:lpstr>
      <vt:lpstr>'Benchmarks - By FSM'!Print_Area</vt:lpstr>
      <vt:lpstr>'Benchmarks - By Medium'!Print_Area</vt:lpstr>
    </vt:vector>
  </TitlesOfParts>
  <Company>Welsh Assembly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humphreysj2</dc:creator>
  <cp:lastModifiedBy>James, Sarah (FCS - KAS)</cp:lastModifiedBy>
  <cp:lastPrinted>2013-10-08T08:51:14Z</cp:lastPrinted>
  <dcterms:created xsi:type="dcterms:W3CDTF">2008-12-17T14:33:56Z</dcterms:created>
  <dcterms:modified xsi:type="dcterms:W3CDTF">2015-09-24T06:48:21Z</dcterms:modified>
</cp:coreProperties>
</file>