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5" yWindow="3315" windowWidth="15480" windowHeight="11640" tabRatio="734" firstSheet="1" activeTab="1"/>
  </bookViews>
  <sheets>
    <sheet name="Pivot 1c - FSM &amp; Medium" sheetId="7" state="hidden" r:id="rId1"/>
    <sheet name="Benchmarks - By FSM" sheetId="8" r:id="rId2"/>
    <sheet name="Benchmarks - By Medium" sheetId="9" r:id="rId3"/>
    <sheet name="Benchmarks - By FSM &amp; Medium" sheetId="10" state="hidden" r:id="rId4"/>
    <sheet name="OGL" sheetId="11" r:id="rId5"/>
  </sheets>
  <definedNames>
    <definedName name="FSM">#REF!</definedName>
    <definedName name="_xlnm.Print_Area" localSheetId="1">'Benchmarks - By FSM'!$A$1:$O$45</definedName>
    <definedName name="_xlnm.Print_Area" localSheetId="2">'Benchmarks - By Medium'!$A$1:$O$33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G43" i="10" l="1"/>
  <c r="B12" i="10"/>
  <c r="G41" i="10"/>
  <c r="G38" i="10"/>
  <c r="G39" i="10"/>
  <c r="G40" i="10"/>
  <c r="G42" i="10"/>
  <c r="G37" i="10"/>
  <c r="B6" i="10"/>
  <c r="B9" i="10"/>
  <c r="C37" i="10"/>
  <c r="D37" i="10"/>
  <c r="E37" i="10"/>
  <c r="F37" i="10"/>
  <c r="C38" i="10"/>
  <c r="D38" i="10"/>
  <c r="E38" i="10"/>
  <c r="F38" i="10"/>
  <c r="C39" i="10"/>
  <c r="D39" i="10"/>
  <c r="E39" i="10"/>
  <c r="F39" i="10"/>
  <c r="C40" i="10"/>
  <c r="D40" i="10"/>
  <c r="E40" i="10"/>
  <c r="F40" i="10"/>
  <c r="C41" i="10"/>
  <c r="D41" i="10"/>
  <c r="E41" i="10"/>
  <c r="F41" i="10"/>
  <c r="C42" i="10"/>
  <c r="D42" i="10"/>
  <c r="E42" i="10"/>
  <c r="F42" i="10"/>
  <c r="C43" i="10"/>
  <c r="D43" i="10"/>
  <c r="E43" i="10"/>
  <c r="F43" i="10"/>
  <c r="B43" i="10"/>
  <c r="B42" i="10"/>
  <c r="B41" i="10"/>
  <c r="B40" i="10"/>
  <c r="B39" i="10"/>
  <c r="B38" i="10"/>
  <c r="B37" i="10"/>
  <c r="E12" i="10"/>
  <c r="F12" i="10"/>
  <c r="G12" i="10"/>
  <c r="G11" i="10"/>
  <c r="G10" i="10"/>
  <c r="G9" i="10"/>
  <c r="G8" i="10"/>
  <c r="G7" i="10"/>
  <c r="G6" i="10"/>
  <c r="G28" i="10"/>
  <c r="G26" i="10"/>
  <c r="G23" i="10"/>
  <c r="G24" i="10"/>
  <c r="G25" i="10"/>
  <c r="G27" i="10"/>
  <c r="G22" i="10"/>
  <c r="C22" i="10"/>
  <c r="D22" i="10"/>
  <c r="E22" i="10"/>
  <c r="F22" i="10"/>
  <c r="C23" i="10"/>
  <c r="D23" i="10"/>
  <c r="E23" i="10"/>
  <c r="F23" i="10"/>
  <c r="C24" i="10"/>
  <c r="D24" i="10"/>
  <c r="E24" i="10"/>
  <c r="F24" i="10"/>
  <c r="C25" i="10"/>
  <c r="D25" i="10"/>
  <c r="E25" i="10"/>
  <c r="F25" i="10"/>
  <c r="C26" i="10"/>
  <c r="D26" i="10"/>
  <c r="E26" i="10"/>
  <c r="F26" i="10"/>
  <c r="C27" i="10"/>
  <c r="D27" i="10"/>
  <c r="E27" i="10"/>
  <c r="F27" i="10"/>
  <c r="C28" i="10"/>
  <c r="D28" i="10"/>
  <c r="E28" i="10"/>
  <c r="F28" i="10"/>
  <c r="B28" i="10"/>
  <c r="B26" i="10"/>
  <c r="B23" i="10"/>
  <c r="B24" i="10"/>
  <c r="B25" i="10"/>
  <c r="B27" i="10"/>
  <c r="B22" i="10"/>
  <c r="C12" i="10"/>
  <c r="D12" i="10"/>
  <c r="D6" i="10"/>
  <c r="D7" i="10"/>
  <c r="D8" i="10"/>
  <c r="D9" i="10"/>
  <c r="D10" i="10"/>
  <c r="D11" i="10"/>
  <c r="C6" i="10"/>
  <c r="C7" i="10"/>
  <c r="C8" i="10"/>
  <c r="C9" i="10"/>
  <c r="C10" i="10"/>
  <c r="C11" i="10"/>
  <c r="B10" i="10"/>
  <c r="B7" i="10"/>
  <c r="B8" i="10"/>
  <c r="B11" i="10"/>
</calcChain>
</file>

<file path=xl/sharedStrings.xml><?xml version="1.0" encoding="utf-8"?>
<sst xmlns="http://schemas.openxmlformats.org/spreadsheetml/2006/main" count="290" uniqueCount="87">
  <si>
    <t>WelshCat</t>
  </si>
  <si>
    <t>FSMGroup</t>
  </si>
  <si>
    <t>Sum of Pupils_15</t>
  </si>
  <si>
    <t>All schools by FSM &amp; Medium</t>
  </si>
  <si>
    <t>Table 1: Schools with up to 10 per cent eligible for FSM</t>
  </si>
  <si>
    <t>Tabl 1: Ysgolion a hyd at 10 y cant yn gymwys I gael PYD</t>
  </si>
  <si>
    <t xml:space="preserve"> </t>
  </si>
  <si>
    <t>Number of schools</t>
  </si>
  <si>
    <t>Lower Quartile</t>
  </si>
  <si>
    <t>Median</t>
  </si>
  <si>
    <t>Upper Quartile</t>
  </si>
  <si>
    <t>Nifer yr Ysgolion</t>
  </si>
  <si>
    <t>Chwartel Isaf</t>
  </si>
  <si>
    <t>Canolrif</t>
  </si>
  <si>
    <t>Chwartel Uchaf</t>
  </si>
  <si>
    <t>5 or more GCSE A* to C or equivalent</t>
  </si>
  <si>
    <t>5 neu fwy TGAU A*-C neu gyfatebol</t>
  </si>
  <si>
    <t>Core Subject Indicator</t>
  </si>
  <si>
    <t>Dangosydd Pynciau Craidd</t>
  </si>
  <si>
    <t>Table 2: Schools with over 10 per cent and up to 15 per cent eligible for FSM</t>
  </si>
  <si>
    <t>Tabl 2: Ysgolion a mwy na 10 y cant a hyd at 15 y cant yn gymwys I gael PYD</t>
  </si>
  <si>
    <t>Table 3: Schools with over 15 per cent and up to 20 per cent eligible for FSM</t>
  </si>
  <si>
    <t>Tabl 3: Ysgolion a mwy na 15 y cant a hyd at 20 y cant yn gymwys I gael PYD</t>
  </si>
  <si>
    <t>Table 4: Schools with over 20 per cent and up to 30 per cent eligible for FSM</t>
  </si>
  <si>
    <t>Tabl 4: Ysgolion a mwy na 20 y cant a hyd at 30 y cant yn gymwys i gael PYD</t>
  </si>
  <si>
    <t>Table 5: Schools with over  30 per cent eligible for FSM</t>
  </si>
  <si>
    <t>Tabl 5: Ysgolion a mwy na  30 y cant yn gymwys I gael PYD</t>
  </si>
  <si>
    <t>Level 1 Threshold</t>
  </si>
  <si>
    <t>Drothwy Lefel 1</t>
  </si>
  <si>
    <t>Level 2 Threshold</t>
  </si>
  <si>
    <t>Drothwy Lefel 2</t>
  </si>
  <si>
    <t>Drothwy Lefel 2 gan gynnwys Seasneg/Cymraeg a Mathemateg</t>
  </si>
  <si>
    <t>Level 2 Threshold including English/Welsh &amp; Mathematics</t>
  </si>
  <si>
    <t>Average Wider Points Score</t>
  </si>
  <si>
    <t>Sgôr Pwyntiau Cyfartalog Eang</t>
  </si>
  <si>
    <t>Table 6: Welsh Speaking Schools (a)</t>
  </si>
  <si>
    <t>Tabl 6: Ysgolion Cymraeg (a)</t>
  </si>
  <si>
    <t>(a) As defined by section 354(8) of the Education Act 1996/ Fel a ddiffinir gan Adran 354(8) o Ddeddf Addysg 1996</t>
  </si>
  <si>
    <t>Table 7: English Speaking Schools</t>
  </si>
  <si>
    <t>Tabl 7: Ysgolion Seasneg</t>
  </si>
  <si>
    <t>Table 8: All Secondary Schools</t>
  </si>
  <si>
    <t>Tabl 8: Pob Ysgol Uwchradd</t>
  </si>
  <si>
    <t>Table 9: Welsh Speaking Schools (a) - Summary table (b)</t>
  </si>
  <si>
    <t>Tabl 9: Ysgolion Cymraeg (a) - Tabl Crynodeb (b)</t>
  </si>
  <si>
    <t>FSM Band/ Band PYD</t>
  </si>
  <si>
    <t>up to 10%</t>
  </si>
  <si>
    <t>over 10% and less than 15%</t>
  </si>
  <si>
    <t>over 15% and less than 20%</t>
  </si>
  <si>
    <t>over 20% and less than 30%</t>
  </si>
  <si>
    <t>over 30%</t>
  </si>
  <si>
    <t>all schools</t>
  </si>
  <si>
    <t>hyd at 10%</t>
  </si>
  <si>
    <t>dros 10% a llai na 15%</t>
  </si>
  <si>
    <t>dros 15% a llai na 20%</t>
  </si>
  <si>
    <t>dros 20% a llai na 30%</t>
  </si>
  <si>
    <t>dros 30%</t>
  </si>
  <si>
    <t>pob ysgol</t>
  </si>
  <si>
    <t>.</t>
  </si>
  <si>
    <t xml:space="preserve">Number of pupils </t>
  </si>
  <si>
    <t>Nifer yr disgyblion</t>
  </si>
  <si>
    <t>(b) As a percentage of the full cohort.</t>
  </si>
  <si>
    <t>Table 10: English Speaking Schools - Summary table (a)</t>
  </si>
  <si>
    <t>Tabl 10: Ysgolion Seasneg - Tabl Crynodeb (a)</t>
  </si>
  <si>
    <t>(a) As a percentage of the full cohort.</t>
  </si>
  <si>
    <t>Table 11: All Secondary Schools - Summary table (a)</t>
  </si>
  <si>
    <t>Tabl 11: Pob Ysgol Uwchradd - Tabl Crynodeb (a)</t>
  </si>
  <si>
    <t>Click in pivot, right click &amp; refresh data</t>
  </si>
  <si>
    <t>Grand Total</t>
  </si>
  <si>
    <t>A*-C in GCSE Mathematics</t>
  </si>
  <si>
    <t>A*-C in GCSE Science</t>
  </si>
  <si>
    <t>A*-C yn TGAU Saesneg</t>
  </si>
  <si>
    <t>A*-C TGAU Mathemateg</t>
  </si>
  <si>
    <t>A*-C TGAU Gwyddoniaeth</t>
  </si>
  <si>
    <t>Total</t>
  </si>
  <si>
    <t>A*-C in GCSE Welsh (1st language) (a)</t>
  </si>
  <si>
    <t>(a) A*-C TGAU Cymraeg (Iaith 1af)</t>
  </si>
  <si>
    <t>(b) Calculated using percentage of pupils entered for GCSE Welsh 1st language.</t>
  </si>
  <si>
    <t>A*-C in GCSE Welsh (1st language) (b)</t>
  </si>
  <si>
    <t>(b) A*-C TGAU Cymraeg (Iaith 1af)</t>
  </si>
  <si>
    <t>(c) Schools with entries in Welsh (1st language) only. Calculated using percentage of pupils entered for GCSE Welsh 1st language.</t>
  </si>
  <si>
    <t>A*-C in GCSE English</t>
  </si>
  <si>
    <t>Minimum</t>
  </si>
  <si>
    <t>Isafswm</t>
  </si>
  <si>
    <t>Maximum</t>
  </si>
  <si>
    <t>Uchafswm</t>
  </si>
  <si>
    <t>All content is available under the Open Government Licence v3.0 , except where otherwise stated.</t>
  </si>
  <si>
    <t>http://www.nationalarchives.gov.uk/doc/open-government-licence/version/3/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</si>
</sst>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9"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pivotButton="1" applyFont="1" applyBorder="1"/>
    <xf numFmtId="0" fontId="3" fillId="0" borderId="2" xfId="0" pivotButton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7" fillId="0" borderId="8" xfId="0" applyFont="1" applyBorder="1"/>
    <xf numFmtId="0" fontId="8" fillId="0" borderId="8" xfId="0" applyFont="1" applyBorder="1" applyAlignment="1">
      <alignment horizontal="right"/>
    </xf>
    <xf numFmtId="0" fontId="8" fillId="0" borderId="8" xfId="0" applyFont="1" applyBorder="1"/>
    <xf numFmtId="1" fontId="8" fillId="0" borderId="8" xfId="0" applyNumberFormat="1" applyFont="1" applyBorder="1" applyAlignment="1">
      <alignment horizontal="right"/>
    </xf>
    <xf numFmtId="1" fontId="8" fillId="0" borderId="8" xfId="0" applyNumberFormat="1" applyFont="1" applyBorder="1"/>
    <xf numFmtId="0" fontId="9" fillId="0" borderId="8" xfId="0" applyFont="1" applyBorder="1" applyAlignment="1">
      <alignment horizontal="left"/>
    </xf>
    <xf numFmtId="0" fontId="8" fillId="0" borderId="9" xfId="0" applyFont="1" applyBorder="1"/>
    <xf numFmtId="0" fontId="8" fillId="0" borderId="9" xfId="0" applyFont="1" applyBorder="1" applyAlignment="1">
      <alignment horizontal="right"/>
    </xf>
    <xf numFmtId="0" fontId="8" fillId="0" borderId="10" xfId="0" applyFont="1" applyBorder="1"/>
    <xf numFmtId="1" fontId="8" fillId="0" borderId="9" xfId="0" applyNumberFormat="1" applyFont="1" applyBorder="1" applyAlignment="1">
      <alignment horizontal="right"/>
    </xf>
    <xf numFmtId="0" fontId="7" fillId="0" borderId="11" xfId="0" applyFont="1" applyBorder="1"/>
    <xf numFmtId="0" fontId="8" fillId="0" borderId="11" xfId="0" applyFont="1" applyBorder="1" applyAlignment="1">
      <alignment horizontal="right"/>
    </xf>
    <xf numFmtId="0" fontId="8" fillId="0" borderId="12" xfId="0" applyFont="1" applyBorder="1"/>
    <xf numFmtId="0" fontId="8" fillId="0" borderId="12" xfId="0" applyFont="1" applyBorder="1" applyAlignment="1">
      <alignment horizontal="right"/>
    </xf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8" fillId="0" borderId="15" xfId="0" applyNumberFormat="1" applyFont="1" applyBorder="1"/>
    <xf numFmtId="1" fontId="8" fillId="0" borderId="14" xfId="0" applyNumberFormat="1" applyFont="1" applyBorder="1"/>
    <xf numFmtId="1" fontId="8" fillId="0" borderId="15" xfId="0" applyNumberFormat="1" applyFont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1" fontId="8" fillId="0" borderId="10" xfId="0" applyNumberFormat="1" applyFont="1" applyBorder="1"/>
    <xf numFmtId="0" fontId="8" fillId="0" borderId="16" xfId="0" applyFont="1" applyBorder="1"/>
    <xf numFmtId="0" fontId="8" fillId="0" borderId="16" xfId="0" applyFont="1" applyBorder="1" applyAlignment="1">
      <alignment horizontal="right"/>
    </xf>
    <xf numFmtId="0" fontId="8" fillId="0" borderId="17" xfId="0" applyFont="1" applyBorder="1"/>
    <xf numFmtId="1" fontId="8" fillId="0" borderId="17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8" fillId="0" borderId="16" xfId="0" applyNumberFormat="1" applyFont="1" applyBorder="1" applyAlignment="1">
      <alignment horizontal="right"/>
    </xf>
    <xf numFmtId="0" fontId="8" fillId="0" borderId="8" xfId="0" applyFont="1" applyFill="1" applyBorder="1"/>
    <xf numFmtId="0" fontId="8" fillId="0" borderId="8" xfId="0" applyFont="1" applyBorder="1" applyAlignment="1">
      <alignment horizontal="left"/>
    </xf>
    <xf numFmtId="0" fontId="8" fillId="0" borderId="11" xfId="0" applyFont="1" applyBorder="1"/>
    <xf numFmtId="164" fontId="8" fillId="0" borderId="8" xfId="1" applyNumberFormat="1" applyFont="1" applyBorder="1" applyAlignment="1">
      <alignment horizontal="right"/>
    </xf>
    <xf numFmtId="0" fontId="8" fillId="0" borderId="10" xfId="0" applyFont="1" applyFill="1" applyBorder="1"/>
    <xf numFmtId="0" fontId="8" fillId="0" borderId="12" xfId="0" applyFont="1" applyFill="1" applyBorder="1" applyAlignment="1">
      <alignment horizontal="left"/>
    </xf>
    <xf numFmtId="164" fontId="8" fillId="0" borderId="12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0" fontId="8" fillId="0" borderId="18" xfId="0" applyFont="1" applyBorder="1"/>
    <xf numFmtId="1" fontId="8" fillId="0" borderId="19" xfId="0" applyNumberFormat="1" applyFont="1" applyBorder="1" applyAlignment="1">
      <alignment horizontal="right"/>
    </xf>
    <xf numFmtId="1" fontId="8" fillId="0" borderId="20" xfId="0" applyNumberFormat="1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164" fontId="8" fillId="0" borderId="12" xfId="1" applyNumberFormat="1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1" fontId="8" fillId="0" borderId="12" xfId="0" applyNumberFormat="1" applyFont="1" applyBorder="1"/>
    <xf numFmtId="0" fontId="5" fillId="0" borderId="0" xfId="0" applyFont="1" applyFill="1"/>
    <xf numFmtId="3" fontId="8" fillId="0" borderId="14" xfId="1" applyNumberFormat="1" applyFont="1" applyFill="1" applyBorder="1" applyAlignment="1">
      <alignment horizontal="right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Fill="1" applyBorder="1" applyAlignment="1">
      <alignment horizontal="left"/>
    </xf>
    <xf numFmtId="0" fontId="8" fillId="0" borderId="18" xfId="0" applyFont="1" applyBorder="1" applyAlignment="1">
      <alignment horizontal="right" vertical="top" wrapText="1"/>
    </xf>
    <xf numFmtId="3" fontId="8" fillId="0" borderId="14" xfId="1" applyNumberFormat="1" applyFont="1" applyBorder="1" applyAlignment="1">
      <alignment horizontal="right"/>
    </xf>
    <xf numFmtId="3" fontId="8" fillId="0" borderId="25" xfId="1" applyNumberFormat="1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3" fillId="0" borderId="27" xfId="0" applyFont="1" applyBorder="1"/>
    <xf numFmtId="0" fontId="3" fillId="0" borderId="27" xfId="0" applyNumberFormat="1" applyFont="1" applyBorder="1"/>
    <xf numFmtId="0" fontId="3" fillId="0" borderId="28" xfId="0" applyNumberFormat="1" applyFont="1" applyBorder="1"/>
    <xf numFmtId="0" fontId="3" fillId="0" borderId="29" xfId="0" applyNumberFormat="1" applyFont="1" applyBorder="1"/>
    <xf numFmtId="0" fontId="8" fillId="0" borderId="17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1" fontId="8" fillId="0" borderId="32" xfId="0" applyNumberFormat="1" applyFont="1" applyBorder="1"/>
    <xf numFmtId="1" fontId="8" fillId="0" borderId="33" xfId="0" applyNumberFormat="1" applyFont="1" applyBorder="1"/>
    <xf numFmtId="0" fontId="8" fillId="2" borderId="31" xfId="0" applyFont="1" applyFill="1" applyBorder="1" applyAlignment="1">
      <alignment horizontal="right"/>
    </xf>
    <xf numFmtId="0" fontId="8" fillId="2" borderId="32" xfId="0" applyFont="1" applyFill="1" applyBorder="1" applyAlignment="1">
      <alignment horizontal="right"/>
    </xf>
    <xf numFmtId="1" fontId="8" fillId="2" borderId="32" xfId="0" applyNumberFormat="1" applyFont="1" applyFill="1" applyBorder="1" applyAlignment="1">
      <alignment horizontal="right"/>
    </xf>
    <xf numFmtId="1" fontId="8" fillId="2" borderId="33" xfId="0" applyNumberFormat="1" applyFont="1" applyFill="1" applyBorder="1" applyAlignment="1">
      <alignment horizontal="right"/>
    </xf>
    <xf numFmtId="0" fontId="2" fillId="0" borderId="8" xfId="0" applyFont="1" applyBorder="1"/>
    <xf numFmtId="0" fontId="7" fillId="3" borderId="8" xfId="0" applyFont="1" applyFill="1" applyBorder="1"/>
    <xf numFmtId="0" fontId="8" fillId="3" borderId="8" xfId="0" applyFont="1" applyFill="1" applyBorder="1" applyAlignment="1">
      <alignment horizontal="right"/>
    </xf>
    <xf numFmtId="0" fontId="8" fillId="3" borderId="8" xfId="0" applyFont="1" applyFill="1" applyBorder="1"/>
    <xf numFmtId="0" fontId="7" fillId="3" borderId="11" xfId="0" applyFont="1" applyFill="1" applyBorder="1"/>
    <xf numFmtId="0" fontId="8" fillId="3" borderId="11" xfId="0" applyFont="1" applyFill="1" applyBorder="1" applyAlignment="1">
      <alignment horizontal="right"/>
    </xf>
    <xf numFmtId="0" fontId="8" fillId="3" borderId="13" xfId="0" applyFont="1" applyFill="1" applyBorder="1"/>
    <xf numFmtId="0" fontId="8" fillId="3" borderId="16" xfId="0" applyFont="1" applyFill="1" applyBorder="1"/>
    <xf numFmtId="0" fontId="8" fillId="3" borderId="13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right"/>
    </xf>
    <xf numFmtId="0" fontId="8" fillId="3" borderId="31" xfId="0" applyFont="1" applyFill="1" applyBorder="1" applyAlignment="1">
      <alignment horizontal="right"/>
    </xf>
    <xf numFmtId="0" fontId="8" fillId="3" borderId="10" xfId="0" applyFont="1" applyFill="1" applyBorder="1"/>
    <xf numFmtId="0" fontId="8" fillId="3" borderId="14" xfId="0" applyFont="1" applyFill="1" applyBorder="1"/>
    <xf numFmtId="0" fontId="8" fillId="3" borderId="9" xfId="0" applyFont="1" applyFill="1" applyBorder="1"/>
    <xf numFmtId="0" fontId="8" fillId="3" borderId="14" xfId="0" applyFont="1" applyFill="1" applyBorder="1" applyAlignment="1">
      <alignment horizontal="right"/>
    </xf>
    <xf numFmtId="0" fontId="8" fillId="3" borderId="15" xfId="0" applyFont="1" applyFill="1" applyBorder="1"/>
    <xf numFmtId="0" fontId="8" fillId="3" borderId="17" xfId="0" applyFont="1" applyFill="1" applyBorder="1" applyAlignment="1">
      <alignment horizontal="right"/>
    </xf>
    <xf numFmtId="0" fontId="8" fillId="3" borderId="18" xfId="0" applyFont="1" applyFill="1" applyBorder="1"/>
    <xf numFmtId="0" fontId="8" fillId="3" borderId="25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3" borderId="32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1" fontId="8" fillId="3" borderId="20" xfId="0" applyNumberFormat="1" applyFont="1" applyFill="1" applyBorder="1"/>
    <xf numFmtId="1" fontId="8" fillId="3" borderId="9" xfId="0" applyNumberFormat="1" applyFont="1" applyFill="1" applyBorder="1" applyAlignment="1">
      <alignment horizontal="right"/>
    </xf>
    <xf numFmtId="1" fontId="8" fillId="3" borderId="15" xfId="0" applyNumberFormat="1" applyFont="1" applyFill="1" applyBorder="1"/>
    <xf numFmtId="1" fontId="8" fillId="3" borderId="34" xfId="0" applyNumberFormat="1" applyFont="1" applyFill="1" applyBorder="1"/>
    <xf numFmtId="1" fontId="8" fillId="3" borderId="34" xfId="0" applyNumberFormat="1" applyFont="1" applyFill="1" applyBorder="1" applyAlignment="1">
      <alignment horizontal="right"/>
    </xf>
    <xf numFmtId="1" fontId="8" fillId="3" borderId="18" xfId="0" applyNumberFormat="1" applyFont="1" applyFill="1" applyBorder="1"/>
    <xf numFmtId="1" fontId="8" fillId="3" borderId="18" xfId="0" applyNumberFormat="1" applyFont="1" applyFill="1" applyBorder="1" applyAlignment="1">
      <alignment horizontal="right"/>
    </xf>
    <xf numFmtId="1" fontId="8" fillId="3" borderId="10" xfId="0" applyNumberFormat="1" applyFont="1" applyFill="1" applyBorder="1"/>
    <xf numFmtId="0" fontId="8" fillId="3" borderId="30" xfId="0" applyFont="1" applyFill="1" applyBorder="1"/>
    <xf numFmtId="0" fontId="8" fillId="3" borderId="18" xfId="0" applyFont="1" applyFill="1" applyBorder="1" applyAlignment="1">
      <alignment horizontal="right"/>
    </xf>
    <xf numFmtId="1" fontId="8" fillId="3" borderId="26" xfId="0" applyNumberFormat="1" applyFont="1" applyFill="1" applyBorder="1"/>
    <xf numFmtId="1" fontId="8" fillId="3" borderId="30" xfId="0" applyNumberFormat="1" applyFont="1" applyFill="1" applyBorder="1" applyAlignment="1">
      <alignment horizontal="right"/>
    </xf>
    <xf numFmtId="1" fontId="8" fillId="3" borderId="32" xfId="0" applyNumberFormat="1" applyFont="1" applyFill="1" applyBorder="1"/>
    <xf numFmtId="1" fontId="8" fillId="3" borderId="32" xfId="0" applyNumberFormat="1" applyFont="1" applyFill="1" applyBorder="1" applyAlignment="1">
      <alignment horizontal="right"/>
    </xf>
    <xf numFmtId="0" fontId="8" fillId="3" borderId="24" xfId="0" applyFont="1" applyFill="1" applyBorder="1"/>
    <xf numFmtId="1" fontId="8" fillId="3" borderId="17" xfId="0" applyNumberFormat="1" applyFont="1" applyFill="1" applyBorder="1"/>
    <xf numFmtId="1" fontId="8" fillId="3" borderId="14" xfId="0" applyNumberFormat="1" applyFont="1" applyFill="1" applyBorder="1" applyAlignment="1">
      <alignment horizontal="right"/>
    </xf>
    <xf numFmtId="1" fontId="8" fillId="3" borderId="14" xfId="0" applyNumberFormat="1" applyFont="1" applyFill="1" applyBorder="1"/>
    <xf numFmtId="1" fontId="8" fillId="3" borderId="33" xfId="0" applyNumberFormat="1" applyFont="1" applyFill="1" applyBorder="1"/>
    <xf numFmtId="0" fontId="8" fillId="3" borderId="12" xfId="0" applyFont="1" applyFill="1" applyBorder="1"/>
    <xf numFmtId="0" fontId="8" fillId="3" borderId="12" xfId="0" applyFont="1" applyFill="1" applyBorder="1" applyAlignment="1">
      <alignment horizontal="right"/>
    </xf>
    <xf numFmtId="1" fontId="8" fillId="3" borderId="8" xfId="0" applyNumberFormat="1" applyFont="1" applyFill="1" applyBorder="1"/>
    <xf numFmtId="1" fontId="8" fillId="3" borderId="8" xfId="0" applyNumberFormat="1" applyFont="1" applyFill="1" applyBorder="1" applyAlignment="1">
      <alignment horizontal="right"/>
    </xf>
    <xf numFmtId="1" fontId="8" fillId="3" borderId="20" xfId="0" applyNumberFormat="1" applyFont="1" applyFill="1" applyBorder="1" applyAlignment="1">
      <alignment horizontal="right"/>
    </xf>
    <xf numFmtId="1" fontId="8" fillId="3" borderId="15" xfId="0" applyNumberFormat="1" applyFont="1" applyFill="1" applyBorder="1" applyAlignment="1">
      <alignment horizontal="right"/>
    </xf>
    <xf numFmtId="0" fontId="8" fillId="3" borderId="20" xfId="0" applyFont="1" applyFill="1" applyBorder="1" applyAlignment="1">
      <alignment horizontal="right"/>
    </xf>
    <xf numFmtId="1" fontId="8" fillId="3" borderId="26" xfId="0" applyNumberFormat="1" applyFont="1" applyFill="1" applyBorder="1" applyAlignment="1">
      <alignment horizontal="right"/>
    </xf>
    <xf numFmtId="0" fontId="8" fillId="3" borderId="26" xfId="0" applyFont="1" applyFill="1" applyBorder="1" applyAlignment="1">
      <alignment horizontal="right"/>
    </xf>
    <xf numFmtId="0" fontId="8" fillId="3" borderId="17" xfId="0" applyFont="1" applyFill="1" applyBorder="1"/>
    <xf numFmtId="0" fontId="8" fillId="3" borderId="22" xfId="0" applyFont="1" applyFill="1" applyBorder="1"/>
    <xf numFmtId="1" fontId="8" fillId="3" borderId="17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right"/>
    </xf>
    <xf numFmtId="1" fontId="8" fillId="3" borderId="11" xfId="0" applyNumberFormat="1" applyFont="1" applyFill="1" applyBorder="1" applyAlignment="1">
      <alignment horizontal="right"/>
    </xf>
    <xf numFmtId="0" fontId="10" fillId="0" borderId="0" xfId="2"/>
  </cellXfs>
  <cellStyles count="3">
    <cellStyle name="Comma" xfId="1" builtinId="3"/>
    <cellStyle name="Hyperlink" xfId="2" builtinId="8"/>
    <cellStyle name="Normal" xfId="0" builtinId="0"/>
  </cellStyles>
  <dxfs count="1"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266700</xdr:colOff>
      <xdr:row>7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000"/>
          <a:ext cx="10287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mphreysj2" refreshedDate="39822.517127430554" createdVersion="1" refreshedVersion="2" recordCount="494" upgradeOnRefresh="1">
  <cacheSource type="worksheet">
    <worksheetSource ref="A6:V487" sheet="Dump 1"/>
  </cacheSource>
  <cacheFields count="20">
    <cacheField name="Year" numFmtId="0">
      <sharedItems containsBlank="1" count="2">
        <s v="2008"/>
        <m/>
      </sharedItems>
    </cacheField>
    <cacheField name="LEA" numFmtId="0">
      <sharedItems containsBlank="1" count="23">
        <s v="660"/>
        <s v="661"/>
        <s v="662"/>
        <s v="663"/>
        <s v="664"/>
        <s v="665"/>
        <s v="666"/>
        <s v="667"/>
        <s v="668"/>
        <s v="669"/>
        <s v="670"/>
        <s v="671"/>
        <s v="672"/>
        <s v="673"/>
        <s v="674"/>
        <s v="675"/>
        <s v="676"/>
        <s v="677"/>
        <s v="678"/>
        <s v="679"/>
        <s v="680"/>
        <s v="681"/>
        <m/>
      </sharedItems>
    </cacheField>
    <cacheField name="School" numFmtId="0">
      <sharedItems containsBlank="1"/>
    </cacheField>
    <cacheField name="SchoolName" numFmtId="0">
      <sharedItems containsBlank="1"/>
    </cacheField>
    <cacheField name="% FSM 5-15" numFmtId="0">
      <sharedItems containsString="0" containsBlank="1" containsNumber="1" minValue="1.875" maxValue="52.575488454706928"/>
    </cacheField>
    <cacheField name="5AGpc" numFmtId="0">
      <sharedItems containsString="0" containsBlank="1" containsNumber="1" minValue="63.55140186915888" maxValue="100"/>
    </cacheField>
    <cacheField name="OldCSIpc" numFmtId="0">
      <sharedItems containsString="0" containsBlank="1" containsNumber="1" minValue="10.062893081761006" maxValue="77.272727272727266"/>
    </cacheField>
    <cacheField name="AvPts" numFmtId="0">
      <sharedItems containsString="0" containsBlank="1" containsNumber="1" minValue="19.729559748427672" maxValue="62.768041237113401"/>
    </cacheField>
    <cacheField name="EngACpc" numFmtId="0">
      <sharedItems containsString="0" containsBlank="1" containsNumber="1" minValue="28.571428571428573" maxValue="90.209790209790214"/>
    </cacheField>
    <cacheField name="MatACpc" numFmtId="0">
      <sharedItems containsString="0" containsBlank="1" containsNumber="1" minValue="14.465408805031446" maxValue="81.531531531531527"/>
    </cacheField>
    <cacheField name="SciACpc" numFmtId="0">
      <sharedItems containsString="0" containsBlank="1" containsNumber="1" minValue="15.343915343915343" maxValue="90.909090909090907"/>
    </cacheField>
    <cacheField name="WelshCat" numFmtId="0">
      <sharedItems containsString="0" containsBlank="1" containsNumber="1" containsInteger="1" minValue="1" maxValue="2" count="3">
        <n v="1"/>
        <n v="2"/>
        <m/>
      </sharedItems>
    </cacheField>
    <cacheField name="Pupils_15" numFmtId="0">
      <sharedItems containsString="0" containsBlank="1" containsNumber="1" containsInteger="1" minValue="52" maxValue="370"/>
    </cacheField>
    <cacheField name="5AGnum" numFmtId="0">
      <sharedItems containsString="0" containsBlank="1" containsNumber="1" containsInteger="1" minValue="49" maxValue="326"/>
    </cacheField>
    <cacheField name="OldCSInum" numFmtId="0">
      <sharedItems containsString="0" containsBlank="1" containsNumber="1" containsInteger="1" minValue="15" maxValue="210"/>
    </cacheField>
    <cacheField name="Points" numFmtId="0">
      <sharedItems containsString="0" containsBlank="1" containsNumber="1" minValue="2092" maxValue="17262.5"/>
    </cacheField>
    <cacheField name="EngACnum" numFmtId="0">
      <sharedItems containsString="0" containsBlank="1" containsNumber="1" containsInteger="1" minValue="19" maxValue="262"/>
    </cacheField>
    <cacheField name="MatACnum" numFmtId="0">
      <sharedItems containsString="0" containsBlank="1" containsNumber="1" containsInteger="1" minValue="20" maxValue="224"/>
    </cacheField>
    <cacheField name="SciACnum" numFmtId="0">
      <sharedItems containsString="0" containsBlank="1" containsNumber="1" containsInteger="1" minValue="23" maxValue="265"/>
    </cacheField>
    <cacheField name="FSMGroup" numFmtId="0">
      <sharedItems containsString="0" containsBlank="1" containsNumber="1" containsInteger="1" minValue="1" maxValue="5" count="6">
        <n v="2"/>
        <n v="4"/>
        <n v="3"/>
        <n v="1"/>
        <n v="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4">
  <r>
    <x v="0"/>
    <x v="0"/>
    <s v="4025"/>
    <s v="Ysgol Syr Thomas Jones"/>
    <n v="13.450292397660817"/>
    <n v="88.304093567251456"/>
    <n v="41.520467836257311"/>
    <n v="41.55263157894737"/>
    <n v="50.292397660818715"/>
    <n v="48.538011695906434"/>
    <n v="64.912280701754383"/>
    <x v="0"/>
    <n v="171"/>
    <n v="151"/>
    <n v="71"/>
    <n v="7105.5"/>
    <n v="86"/>
    <n v="83"/>
    <n v="111"/>
    <x v="0"/>
  </r>
  <r>
    <x v="0"/>
    <x v="0"/>
    <s v="4026"/>
    <s v="Ysgol Uwchradd Caergybi"/>
    <n v="21.052631578947366"/>
    <n v="82.608695652173907"/>
    <n v="18.633540372670808"/>
    <n v="31.841614906832298"/>
    <n v="31.677018633540374"/>
    <n v="28.571428571428573"/>
    <n v="44.720496894409941"/>
    <x v="1"/>
    <n v="161"/>
    <n v="133"/>
    <n v="30"/>
    <n v="5126.5"/>
    <n v="51"/>
    <n v="46"/>
    <n v="72"/>
    <x v="1"/>
  </r>
  <r>
    <x v="0"/>
    <x v="0"/>
    <s v="4027"/>
    <s v="Ysgol Gyfun Llangefni"/>
    <n v="15.853658536585366"/>
    <n v="91.612903225806448"/>
    <n v="50.967741935483872"/>
    <n v="48.164516129032258"/>
    <n v="67.741935483870961"/>
    <n v="54.193548387096776"/>
    <n v="65.161290322580641"/>
    <x v="0"/>
    <n v="155"/>
    <n v="142"/>
    <n v="79"/>
    <n v="7465.5"/>
    <n v="105"/>
    <n v="84"/>
    <n v="101"/>
    <x v="2"/>
  </r>
  <r>
    <x v="0"/>
    <x v="0"/>
    <s v="4028"/>
    <s v="Ysgol David Hughes"/>
    <n v="7.6586433260393871"/>
    <n v="91.237113402061851"/>
    <n v="54.639175257731956"/>
    <n v="49.226804123711339"/>
    <n v="65.463917525773198"/>
    <n v="60.824742268041234"/>
    <n v="70.103092783505161"/>
    <x v="0"/>
    <n v="194"/>
    <n v="177"/>
    <n v="106"/>
    <n v="9550"/>
    <n v="127"/>
    <n v="118"/>
    <n v="136"/>
    <x v="3"/>
  </r>
  <r>
    <x v="0"/>
    <x v="0"/>
    <s v="4029"/>
    <s v="Ysgol Uwchradd Bodedern"/>
    <n v="13.764044943820226"/>
    <n v="94.736842105263165"/>
    <n v="42.10526315789474"/>
    <n v="41.583333333333336"/>
    <n v="54.385964912280699"/>
    <n v="57.017543859649123"/>
    <n v="52.631578947368418"/>
    <x v="0"/>
    <n v="114"/>
    <n v="108"/>
    <n v="48"/>
    <n v="4740.5"/>
    <n v="62"/>
    <n v="65"/>
    <n v="60"/>
    <x v="0"/>
  </r>
  <r>
    <x v="0"/>
    <x v="1"/>
    <s v="4002"/>
    <s v="Ysgol Dyffryn Ogwen Bethesda"/>
    <n v="16.618911174785101"/>
    <n v="87.142857142857139"/>
    <n v="38.571428571428569"/>
    <n v="39.442857142857143"/>
    <n v="48.571428571428569"/>
    <n v="38.571428571428569"/>
    <n v="47.142857142857146"/>
    <x v="0"/>
    <n v="70"/>
    <n v="61"/>
    <n v="27"/>
    <n v="2761"/>
    <n v="34"/>
    <n v="27"/>
    <n v="33"/>
    <x v="2"/>
  </r>
  <r>
    <x v="0"/>
    <x v="1"/>
    <s v="4003"/>
    <s v="Ysgol Botwnnog"/>
    <n v="7.7519379844961236"/>
    <n v="92.173913043478265"/>
    <n v="62.608695652173914"/>
    <n v="50.086956521739133"/>
    <n v="73.043478260869563"/>
    <n v="65.217391304347828"/>
    <n v="74.782608695652172"/>
    <x v="0"/>
    <n v="115"/>
    <n v="106"/>
    <n v="72"/>
    <n v="5760"/>
    <n v="84"/>
    <n v="75"/>
    <n v="86"/>
    <x v="3"/>
  </r>
  <r>
    <x v="0"/>
    <x v="1"/>
    <s v="4004"/>
    <s v="Ysgol Brynrefail"/>
    <n v="7.2968490878938645"/>
    <n v="89.393939393939391"/>
    <n v="50.757575757575758"/>
    <n v="42.893939393939391"/>
    <n v="59.090909090909093"/>
    <n v="50.757575757575758"/>
    <n v="69.696969696969703"/>
    <x v="0"/>
    <n v="132"/>
    <n v="118"/>
    <n v="67"/>
    <n v="5662"/>
    <n v="78"/>
    <n v="67"/>
    <n v="92"/>
    <x v="3"/>
  </r>
  <r>
    <x v="0"/>
    <x v="1"/>
    <s v="4007"/>
    <s v="Ysgol Dyffryn Nantlle"/>
    <n v="11.991869918699187"/>
    <n v="89.285714285714292"/>
    <n v="40.178571428571431"/>
    <n v="39.901785714285715"/>
    <n v="50"/>
    <n v="42.857142857142854"/>
    <n v="55.357142857142854"/>
    <x v="0"/>
    <n v="112"/>
    <n v="100"/>
    <n v="45"/>
    <n v="4469"/>
    <n v="56"/>
    <n v="48"/>
    <n v="62"/>
    <x v="0"/>
  </r>
  <r>
    <x v="0"/>
    <x v="1"/>
    <s v="4009"/>
    <s v="YSGOL EIFIONYDD"/>
    <n v="9.4142259414225933"/>
    <n v="85.416666666666671"/>
    <n v="53.125"/>
    <n v="47.6875"/>
    <n v="66.666666666666671"/>
    <n v="62.5"/>
    <n v="59.375"/>
    <x v="0"/>
    <n v="96"/>
    <n v="82"/>
    <n v="51"/>
    <n v="4578"/>
    <n v="64"/>
    <n v="60"/>
    <n v="57"/>
    <x v="3"/>
  </r>
  <r>
    <x v="0"/>
    <x v="1"/>
    <s v="4030"/>
    <s v="Ysgol Y Gader"/>
    <n v="5.3797468354430382"/>
    <n v="96.610169491525426"/>
    <n v="50.847457627118644"/>
    <n v="53.483050847457626"/>
    <n v="74.576271186440678"/>
    <n v="50.847457627118644"/>
    <n v="86.440677966101688"/>
    <x v="0"/>
    <n v="59"/>
    <n v="57"/>
    <n v="30"/>
    <n v="3155.5"/>
    <n v="44"/>
    <n v="30"/>
    <n v="51"/>
    <x v="3"/>
  </r>
  <r>
    <x v="0"/>
    <x v="1"/>
    <s v="4031"/>
    <s v="Ysgol Y Moelwyn"/>
    <n v="12.864077669902912"/>
    <n v="97.333333333333329"/>
    <n v="65.333333333333329"/>
    <n v="57.466666666666669"/>
    <n v="53.333333333333336"/>
    <n v="74.666666666666671"/>
    <n v="74.666666666666671"/>
    <x v="0"/>
    <n v="75"/>
    <n v="73"/>
    <n v="49"/>
    <n v="4310"/>
    <n v="40"/>
    <n v="56"/>
    <n v="56"/>
    <x v="0"/>
  </r>
  <r>
    <x v="0"/>
    <x v="1"/>
    <s v="4032"/>
    <s v="YSGOL UWCHRADD TYWYN"/>
    <n v="8.8372093023255811"/>
    <n v="98.969072164948457"/>
    <n v="52.577319587628864"/>
    <n v="47.927835051546388"/>
    <n v="79.381443298969074"/>
    <n v="52.577319587628864"/>
    <n v="68.041237113402062"/>
    <x v="1"/>
    <n v="97"/>
    <n v="96"/>
    <n v="51"/>
    <n v="4649"/>
    <n v="77"/>
    <n v="51"/>
    <n v="66"/>
    <x v="3"/>
  </r>
  <r>
    <x v="0"/>
    <x v="1"/>
    <s v="4033"/>
    <s v="Ysgol Y Berwyn"/>
    <n v="7.5"/>
    <n v="79.268292682926827"/>
    <n v="50"/>
    <n v="44.085365853658537"/>
    <n v="52.439024390243901"/>
    <n v="51.219512195121951"/>
    <n v="58.536585365853661"/>
    <x v="0"/>
    <n v="82"/>
    <n v="65"/>
    <n v="41"/>
    <n v="3615"/>
    <n v="43"/>
    <n v="42"/>
    <n v="48"/>
    <x v="3"/>
  </r>
  <r>
    <x v="0"/>
    <x v="1"/>
    <s v="4034"/>
    <s v="Ysgol Ardudwy"/>
    <n v="7.0844686648501369"/>
    <n v="98.550724637681157"/>
    <n v="33.333333333333336"/>
    <n v="45.666666666666664"/>
    <n v="59.420289855072461"/>
    <n v="42.028985507246375"/>
    <n v="47.826086956521742"/>
    <x v="0"/>
    <n v="69"/>
    <n v="68"/>
    <n v="23"/>
    <n v="3151"/>
    <n v="41"/>
    <n v="29"/>
    <n v="33"/>
    <x v="3"/>
  </r>
  <r>
    <x v="0"/>
    <x v="1"/>
    <s v="4036"/>
    <s v="Ysgol Friars"/>
    <n v="14.362657091561939"/>
    <n v="95.433789954337897"/>
    <n v="54.337899543378995"/>
    <n v="44.796803652968038"/>
    <n v="61.187214611872143"/>
    <n v="61.643835616438359"/>
    <n v="67.123287671232873"/>
    <x v="1"/>
    <n v="219"/>
    <n v="209"/>
    <n v="119"/>
    <n v="9810.5"/>
    <n v="134"/>
    <n v="135"/>
    <n v="147"/>
    <x v="0"/>
  </r>
  <r>
    <x v="0"/>
    <x v="1"/>
    <s v="4037"/>
    <s v="Ysgol Tryfan"/>
    <n v="11.708860759493671"/>
    <n v="86.666666666666671"/>
    <n v="61.333333333333336"/>
    <n v="51.78"/>
    <n v="85.333333333333329"/>
    <n v="64"/>
    <n v="73.333333333333329"/>
    <x v="0"/>
    <n v="75"/>
    <n v="65"/>
    <n v="46"/>
    <n v="3883.5"/>
    <n v="64"/>
    <n v="48"/>
    <n v="55"/>
    <x v="0"/>
  </r>
  <r>
    <x v="0"/>
    <x v="1"/>
    <s v="4039"/>
    <s v="Ysgol Syr Hugh Owen"/>
    <n v="13.360323886639677"/>
    <n v="84.472049689440993"/>
    <n v="45.341614906832298"/>
    <n v="41.760869565217391"/>
    <n v="59.627329192546583"/>
    <n v="45.962732919254655"/>
    <n v="64.596273291925471"/>
    <x v="0"/>
    <n v="161"/>
    <n v="136"/>
    <n v="73"/>
    <n v="6723.5"/>
    <n v="96"/>
    <n v="74"/>
    <n v="104"/>
    <x v="0"/>
  </r>
  <r>
    <x v="0"/>
    <x v="1"/>
    <s v="4040"/>
    <s v="Ysgol Glan y Mor"/>
    <n v="12.716763005780345"/>
    <n v="94.059405940594061"/>
    <n v="57.425742574257427"/>
    <n v="49.698019801980195"/>
    <n v="67.32673267326733"/>
    <n v="59.405940594059409"/>
    <n v="75.247524752475243"/>
    <x v="0"/>
    <n v="101"/>
    <n v="95"/>
    <n v="58"/>
    <n v="5019.5"/>
    <n v="68"/>
    <n v="60"/>
    <n v="76"/>
    <x v="0"/>
  </r>
  <r>
    <x v="0"/>
    <x v="2"/>
    <s v="4022"/>
    <s v="Ysgol John Bright"/>
    <n v="17.762512266928361"/>
    <n v="84.97652582159624"/>
    <n v="47.887323943661968"/>
    <n v="39.413145539906104"/>
    <n v="60.563380281690144"/>
    <n v="54.929577464788736"/>
    <n v="66.666666666666671"/>
    <x v="1"/>
    <n v="213"/>
    <n v="181"/>
    <n v="102"/>
    <n v="8395"/>
    <n v="129"/>
    <n v="117"/>
    <n v="142"/>
    <x v="2"/>
  </r>
  <r>
    <x v="0"/>
    <x v="2"/>
    <s v="4023"/>
    <s v="Ysgol Aberconwy"/>
    <n v="15.139031925849638"/>
    <n v="91.203703703703709"/>
    <n v="36.111111111111114"/>
    <n v="42.254629629629626"/>
    <n v="56.944444444444443"/>
    <n v="44.907407407407405"/>
    <n v="41.203703703703702"/>
    <x v="1"/>
    <n v="216"/>
    <n v="197"/>
    <n v="78"/>
    <n v="9127"/>
    <n v="123"/>
    <n v="97"/>
    <n v="89"/>
    <x v="2"/>
  </r>
  <r>
    <x v="0"/>
    <x v="2"/>
    <s v="4035"/>
    <s v="YSGOL DYFFRYN CONWY"/>
    <n v="8.3841463414634152"/>
    <n v="90.780141843971634"/>
    <n v="52.4822695035461"/>
    <n v="44.833333333333336"/>
    <n v="70.921985815602838"/>
    <n v="52.4822695035461"/>
    <n v="79.432624113475171"/>
    <x v="0"/>
    <n v="141"/>
    <n v="128"/>
    <n v="74"/>
    <n v="6321.5"/>
    <n v="100"/>
    <n v="74"/>
    <n v="112"/>
    <x v="3"/>
  </r>
  <r>
    <x v="0"/>
    <x v="2"/>
    <s v="4038"/>
    <s v="YSGOL Y CREUDDYN"/>
    <n v="6.8410462776659964"/>
    <n v="97.89473684210526"/>
    <n v="50.526315789473685"/>
    <n v="49.742105263157896"/>
    <n v="68.421052631578945"/>
    <n v="52.631578947368418"/>
    <n v="58.94736842105263"/>
    <x v="0"/>
    <n v="95"/>
    <n v="93"/>
    <n v="48"/>
    <n v="4725.5"/>
    <n v="65"/>
    <n v="50"/>
    <n v="56"/>
    <x v="3"/>
  </r>
  <r>
    <x v="0"/>
    <x v="2"/>
    <s v="5400"/>
    <s v="Ysgol Emrys ap Iwan"/>
    <n v="15.858668857847166"/>
    <n v="76.706827309236942"/>
    <n v="36.546184738955823"/>
    <n v="34.431726907630519"/>
    <n v="53.815261044176708"/>
    <n v="40.160642570281126"/>
    <n v="57.831325301204821"/>
    <x v="1"/>
    <n v="249"/>
    <n v="191"/>
    <n v="91"/>
    <n v="8573.5"/>
    <n v="134"/>
    <n v="100"/>
    <n v="144"/>
    <x v="2"/>
  </r>
  <r>
    <x v="0"/>
    <x v="2"/>
    <s v="5402"/>
    <s v="Eirias High School"/>
    <n v="12.641815235008103"/>
    <n v="94.377510040160644"/>
    <n v="55.823293172690761"/>
    <n v="44.815261044176708"/>
    <n v="77.510040160642575"/>
    <n v="58.634538152610439"/>
    <n v="71.084337349397586"/>
    <x v="1"/>
    <n v="249"/>
    <n v="235"/>
    <n v="139"/>
    <n v="11159"/>
    <n v="193"/>
    <n v="146"/>
    <n v="177"/>
    <x v="0"/>
  </r>
  <r>
    <x v="0"/>
    <x v="2"/>
    <s v="5403"/>
    <s v="Ysgol Bryn Elian"/>
    <n v="17.655367231638419"/>
    <n v="97.058823529411768"/>
    <n v="43.382352941176471"/>
    <n v="40.338235294117645"/>
    <n v="69.852941176470594"/>
    <n v="61.764705882352942"/>
    <n v="52.941176470588232"/>
    <x v="1"/>
    <n v="136"/>
    <n v="132"/>
    <n v="59"/>
    <n v="5486"/>
    <n v="95"/>
    <n v="84"/>
    <n v="72"/>
    <x v="2"/>
  </r>
  <r>
    <x v="0"/>
    <x v="3"/>
    <s v="4003"/>
    <s v="Rhyl High School"/>
    <n v="17.836257309941519"/>
    <n v="74.568965517241381"/>
    <n v="20.689655172413794"/>
    <n v="30.510775862068964"/>
    <n v="32.758620689655174"/>
    <n v="29.310344827586206"/>
    <n v="28.879310344827587"/>
    <x v="1"/>
    <n v="232"/>
    <n v="173"/>
    <n v="48"/>
    <n v="7078.5"/>
    <n v="76"/>
    <n v="68"/>
    <n v="67"/>
    <x v="2"/>
  </r>
  <r>
    <x v="0"/>
    <x v="3"/>
    <s v="4014"/>
    <s v="Prestatyn High School"/>
    <n v="13.530219780219779"/>
    <n v="89.836065573770497"/>
    <n v="33.442622950819676"/>
    <n v="39.032786885245905"/>
    <n v="51.147540983606561"/>
    <n v="38.360655737704917"/>
    <n v="55.081967213114751"/>
    <x v="1"/>
    <n v="305"/>
    <n v="274"/>
    <n v="102"/>
    <n v="11905"/>
    <n v="156"/>
    <n v="117"/>
    <n v="168"/>
    <x v="0"/>
  </r>
  <r>
    <x v="0"/>
    <x v="3"/>
    <s v="4020"/>
    <s v="Ysgol Uwchradd Glan Clwyd"/>
    <n v="7.9831932773109235"/>
    <n v="94.615384615384613"/>
    <n v="70.769230769230774"/>
    <n v="52.53846153846154"/>
    <n v="72.307692307692307"/>
    <n v="73.84615384615384"/>
    <n v="85.384615384615387"/>
    <x v="0"/>
    <n v="130"/>
    <n v="123"/>
    <n v="92"/>
    <n v="6830"/>
    <n v="94"/>
    <n v="96"/>
    <n v="111"/>
    <x v="3"/>
  </r>
  <r>
    <x v="0"/>
    <x v="3"/>
    <s v="4026"/>
    <s v="Denbigh High School"/>
    <n v="11.709286675639301"/>
    <n v="82.424242424242422"/>
    <n v="40"/>
    <n v="33.351515151515152"/>
    <n v="48.484848484848484"/>
    <n v="44.848484848484851"/>
    <n v="53.333333333333336"/>
    <x v="1"/>
    <n v="165"/>
    <n v="136"/>
    <n v="66"/>
    <n v="5503"/>
    <n v="80"/>
    <n v="74"/>
    <n v="88"/>
    <x v="0"/>
  </r>
  <r>
    <x v="0"/>
    <x v="3"/>
    <s v="4027"/>
    <s v="Ysgol Dinas Bran"/>
    <n v="10.178384050367262"/>
    <n v="86.734693877551024"/>
    <n v="35.204081632653065"/>
    <n v="40.053571428571431"/>
    <n v="67.34693877551021"/>
    <n v="42.857142857142854"/>
    <n v="55.612244897959187"/>
    <x v="0"/>
    <n v="196"/>
    <n v="170"/>
    <n v="69"/>
    <n v="7850.5"/>
    <n v="132"/>
    <n v="84"/>
    <n v="109"/>
    <x v="0"/>
  </r>
  <r>
    <x v="0"/>
    <x v="3"/>
    <s v="4031"/>
    <s v="Ysgol Brynhyfryd"/>
    <n v="5.7171514543630888"/>
    <n v="91.578947368421055"/>
    <n v="59.473684210526315"/>
    <n v="51.431578947368422"/>
    <n v="80"/>
    <n v="61.05263157894737"/>
    <n v="74.21052631578948"/>
    <x v="0"/>
    <n v="190"/>
    <n v="174"/>
    <n v="113"/>
    <n v="9772"/>
    <n v="152"/>
    <n v="116"/>
    <n v="141"/>
    <x v="3"/>
  </r>
  <r>
    <x v="0"/>
    <x v="3"/>
    <s v="4601"/>
    <s v="Blessed Edward Jones High Sch"/>
    <n v="34.398034398034397"/>
    <n v="79.74683544303798"/>
    <n v="39.240506329113927"/>
    <n v="34.784810126582279"/>
    <n v="64.556962025316452"/>
    <n v="43.037974683544306"/>
    <n v="50.632911392405063"/>
    <x v="1"/>
    <n v="79"/>
    <n v="63"/>
    <n v="31"/>
    <n v="2748"/>
    <n v="51"/>
    <n v="34"/>
    <n v="40"/>
    <x v="4"/>
  </r>
  <r>
    <x v="0"/>
    <x v="3"/>
    <s v="5901"/>
    <s v="St Brigid's Secondary"/>
    <n v="2.1352313167259789"/>
    <n v="94.545454545454547"/>
    <n v="69.090909090909093"/>
    <n v="56.654545454545456"/>
    <n v="89.090909090909093"/>
    <n v="69.090909090909093"/>
    <n v="90.909090909090907"/>
    <x v="1"/>
    <n v="55"/>
    <n v="52"/>
    <n v="38"/>
    <n v="3116"/>
    <n v="49"/>
    <n v="38"/>
    <n v="50"/>
    <x v="3"/>
  </r>
  <r>
    <x v="0"/>
    <x v="4"/>
    <s v="4000"/>
    <s v="Hawarden High School"/>
    <n v="5.187637969094923"/>
    <n v="94.350282485875709"/>
    <n v="56.497175141242941"/>
    <n v="51.353107344632768"/>
    <n v="74.011299435028249"/>
    <n v="59.887005649717516"/>
    <n v="78.531073446327682"/>
    <x v="1"/>
    <n v="177"/>
    <n v="167"/>
    <n v="100"/>
    <n v="9089.5"/>
    <n v="131"/>
    <n v="106"/>
    <n v="139"/>
    <x v="3"/>
  </r>
  <r>
    <x v="0"/>
    <x v="4"/>
    <s v="4006"/>
    <s v="Alun School"/>
    <n v="5.9397884458909687"/>
    <n v="95.6"/>
    <n v="52.4"/>
    <n v="48.316000000000003"/>
    <n v="59.6"/>
    <n v="60.4"/>
    <n v="72.8"/>
    <x v="1"/>
    <n v="250"/>
    <n v="239"/>
    <n v="131"/>
    <n v="12079"/>
    <n v="149"/>
    <n v="151"/>
    <n v="182"/>
    <x v="3"/>
  </r>
  <r>
    <x v="0"/>
    <x v="4"/>
    <s v="4011"/>
    <s v="Elfed High School"/>
    <n v="6.3515509601181686"/>
    <n v="95.714285714285708"/>
    <n v="51.428571428571431"/>
    <n v="42.782142857142858"/>
    <n v="66.428571428571431"/>
    <n v="55.714285714285715"/>
    <n v="65"/>
    <x v="1"/>
    <n v="140"/>
    <n v="134"/>
    <n v="72"/>
    <n v="5989.5"/>
    <n v="93"/>
    <n v="78"/>
    <n v="91"/>
    <x v="3"/>
  </r>
  <r>
    <x v="0"/>
    <x v="4"/>
    <s v="4012"/>
    <s v="Holywell High School"/>
    <n v="15.722379603399434"/>
    <n v="78.911564625850346"/>
    <n v="24.489795918367346"/>
    <n v="30.414965986394559"/>
    <n v="46.938775510204081"/>
    <n v="31.972789115646258"/>
    <n v="35.374149659863946"/>
    <x v="1"/>
    <n v="147"/>
    <n v="116"/>
    <n v="36"/>
    <n v="4471"/>
    <n v="69"/>
    <n v="47"/>
    <n v="52"/>
    <x v="2"/>
  </r>
  <r>
    <x v="0"/>
    <x v="4"/>
    <s v="4013"/>
    <s v="St. David's High School"/>
    <n v="7.9710144927536222"/>
    <n v="94.782608695652172"/>
    <n v="40.869565217391305"/>
    <n v="44.208695652173915"/>
    <n v="70.434782608695656"/>
    <n v="41.739130434782609"/>
    <n v="70.434782608695656"/>
    <x v="1"/>
    <n v="115"/>
    <n v="109"/>
    <n v="47"/>
    <n v="5084"/>
    <n v="81"/>
    <n v="48"/>
    <n v="81"/>
    <x v="3"/>
  </r>
  <r>
    <x v="0"/>
    <x v="4"/>
    <s v="4017"/>
    <s v="Castell Alun High School"/>
    <n v="4.1666666666666661"/>
    <n v="94.146341463414629"/>
    <n v="61.951219512195124"/>
    <n v="46.99512195121951"/>
    <n v="79.024390243902445"/>
    <n v="69.268292682926827"/>
    <n v="67.804878048780495"/>
    <x v="1"/>
    <n v="205"/>
    <n v="193"/>
    <n v="127"/>
    <n v="9634"/>
    <n v="162"/>
    <n v="142"/>
    <n v="139"/>
    <x v="3"/>
  </r>
  <r>
    <x v="0"/>
    <x v="4"/>
    <s v="4018"/>
    <s v="Maes Garmon"/>
    <n v="9.787234042553191"/>
    <n v="95.454545454545453"/>
    <n v="48.18181818181818"/>
    <n v="45.536363636363639"/>
    <n v="79.090909090909093"/>
    <n v="49.090909090909093"/>
    <n v="60"/>
    <x v="0"/>
    <n v="110"/>
    <n v="105"/>
    <n v="53"/>
    <n v="5009"/>
    <n v="87"/>
    <n v="54"/>
    <n v="66"/>
    <x v="3"/>
  </r>
  <r>
    <x v="0"/>
    <x v="4"/>
    <s v="4019"/>
    <s v="John Summers High School"/>
    <n v="27.083333333333332"/>
    <n v="83.673469387755105"/>
    <n v="19.387755102040817"/>
    <n v="26.841836734693878"/>
    <n v="40.816326530612244"/>
    <n v="20.408163265306122"/>
    <n v="44.897959183673471"/>
    <x v="1"/>
    <n v="98"/>
    <n v="82"/>
    <n v="19"/>
    <n v="2630.5"/>
    <n v="40"/>
    <n v="20"/>
    <n v="44"/>
    <x v="1"/>
  </r>
  <r>
    <x v="0"/>
    <x v="4"/>
    <s v="4021"/>
    <s v="Flint High School"/>
    <n v="16.5016501650165"/>
    <n v="89.075630252100837"/>
    <n v="30.252100840336134"/>
    <n v="34.067226890756302"/>
    <n v="46.218487394957982"/>
    <n v="35.294117647058826"/>
    <n v="46.218487394957982"/>
    <x v="1"/>
    <n v="119"/>
    <n v="106"/>
    <n v="36"/>
    <n v="4054"/>
    <n v="55"/>
    <n v="42"/>
    <n v="55"/>
    <x v="2"/>
  </r>
  <r>
    <x v="0"/>
    <x v="4"/>
    <s v="4022"/>
    <s v="Connah's Quay High School,"/>
    <n v="12.882787750791975"/>
    <n v="92.929292929292927"/>
    <n v="41.414141414141412"/>
    <n v="41.765151515151516"/>
    <n v="58.585858585858588"/>
    <n v="47.979797979797979"/>
    <n v="72.222222222222229"/>
    <x v="1"/>
    <n v="198"/>
    <n v="184"/>
    <n v="82"/>
    <n v="8269.5"/>
    <n v="116"/>
    <n v="95"/>
    <n v="143"/>
    <x v="0"/>
  </r>
  <r>
    <x v="0"/>
    <x v="4"/>
    <s v="4042"/>
    <s v="Argoed School"/>
    <n v="4.2662116040955631"/>
    <n v="99.193548387096769"/>
    <n v="64.516129032258064"/>
    <n v="52.407258064516128"/>
    <n v="79.032258064516128"/>
    <n v="68.548387096774192"/>
    <n v="80.645161290322577"/>
    <x v="1"/>
    <n v="124"/>
    <n v="123"/>
    <n v="80"/>
    <n v="6498.5"/>
    <n v="98"/>
    <n v="85"/>
    <n v="100"/>
    <x v="3"/>
  </r>
  <r>
    <x v="0"/>
    <x v="4"/>
    <s v="4600"/>
    <s v="St. Richard Gwyn High School"/>
    <n v="7.8624078624078626"/>
    <n v="97.142857142857139"/>
    <n v="51.428571428571431"/>
    <n v="49.697142857142858"/>
    <n v="65.714285714285708"/>
    <n v="57.714285714285715"/>
    <n v="81.714285714285708"/>
    <x v="1"/>
    <n v="175"/>
    <n v="170"/>
    <n v="90"/>
    <n v="8697"/>
    <n v="115"/>
    <n v="101"/>
    <n v="143"/>
    <x v="3"/>
  </r>
  <r>
    <x v="0"/>
    <x v="5"/>
    <s v="4029"/>
    <s v="Ysgol y Grango"/>
    <n v="15.942028985507244"/>
    <n v="88.461538461538467"/>
    <n v="37.179487179487182"/>
    <n v="38.955128205128204"/>
    <n v="60.256410256410255"/>
    <n v="42.307692307692307"/>
    <n v="64.102564102564102"/>
    <x v="1"/>
    <n v="78"/>
    <n v="69"/>
    <n v="29"/>
    <n v="3038.5"/>
    <n v="47"/>
    <n v="33"/>
    <n v="50"/>
    <x v="2"/>
  </r>
  <r>
    <x v="0"/>
    <x v="5"/>
    <s v="4032"/>
    <s v="YSGOL MORGAN LLWYD"/>
    <n v="8.3832335329341312"/>
    <n v="98.373983739837399"/>
    <n v="51.219512195121951"/>
    <n v="52.930894308943088"/>
    <n v="70.731707317073173"/>
    <n v="63.414634146341463"/>
    <n v="58.536585365853661"/>
    <x v="0"/>
    <n v="123"/>
    <n v="121"/>
    <n v="63"/>
    <n v="6510.5"/>
    <n v="87"/>
    <n v="78"/>
    <n v="72"/>
    <x v="3"/>
  </r>
  <r>
    <x v="0"/>
    <x v="5"/>
    <s v="4033"/>
    <s v="Ysgol Bryn Alyn"/>
    <n v="19.946452476572958"/>
    <n v="78.980891719745216"/>
    <n v="29.29936305732484"/>
    <n v="33.668789808917197"/>
    <n v="50.318471337579616"/>
    <n v="32.484076433121018"/>
    <n v="43.949044585987259"/>
    <x v="1"/>
    <n v="157"/>
    <n v="124"/>
    <n v="46"/>
    <n v="5286"/>
    <n v="79"/>
    <n v="51"/>
    <n v="69"/>
    <x v="2"/>
  </r>
  <r>
    <x v="0"/>
    <x v="5"/>
    <s v="4034"/>
    <s v="Darland High School"/>
    <n v="6.7193675889328066"/>
    <n v="93.548387096774192"/>
    <n v="55.913978494623656"/>
    <n v="48.043010752688176"/>
    <n v="77.41935483870968"/>
    <n v="61.29032258064516"/>
    <n v="60.752688172043008"/>
    <x v="1"/>
    <n v="186"/>
    <n v="174"/>
    <n v="104"/>
    <n v="8936"/>
    <n v="144"/>
    <n v="114"/>
    <n v="113"/>
    <x v="3"/>
  </r>
  <r>
    <x v="0"/>
    <x v="5"/>
    <s v="4044"/>
    <s v="Ysgol Rhiwabon"/>
    <n v="20.454545454545457"/>
    <n v="86.06557377049181"/>
    <n v="35.245901639344261"/>
    <n v="38.221311475409834"/>
    <n v="56.557377049180324"/>
    <n v="43.442622950819676"/>
    <n v="46.721311475409834"/>
    <x v="1"/>
    <n v="122"/>
    <n v="105"/>
    <n v="43"/>
    <n v="4663"/>
    <n v="69"/>
    <n v="53"/>
    <n v="57"/>
    <x v="1"/>
  </r>
  <r>
    <x v="0"/>
    <x v="5"/>
    <s v="4048"/>
    <s v="Rhosnesni High School"/>
    <n v="19.893428063943162"/>
    <n v="86.30705394190872"/>
    <n v="31.53526970954357"/>
    <n v="35.060165975103736"/>
    <n v="46.473029045643152"/>
    <n v="43.15352697095436"/>
    <n v="42.323651452282157"/>
    <x v="1"/>
    <n v="241"/>
    <n v="208"/>
    <n v="76"/>
    <n v="8449.5"/>
    <n v="112"/>
    <n v="104"/>
    <n v="102"/>
    <x v="2"/>
  </r>
  <r>
    <x v="0"/>
    <x v="5"/>
    <s v="4049"/>
    <s v="Ysgol Clywedog"/>
    <n v="16.462167689161554"/>
    <n v="92.035398230088489"/>
    <n v="34.955752212389378"/>
    <n v="39.911504424778762"/>
    <n v="49.557522123893804"/>
    <n v="46.017699115044245"/>
    <n v="47.345132743362832"/>
    <x v="1"/>
    <n v="226"/>
    <n v="208"/>
    <n v="79"/>
    <n v="9020"/>
    <n v="112"/>
    <n v="104"/>
    <n v="107"/>
    <x v="2"/>
  </r>
  <r>
    <x v="0"/>
    <x v="5"/>
    <s v="4603"/>
    <s v="St Joseph's Catholic and Anglican High"/>
    <n v="9.9494097807757171"/>
    <n v="94.339622641509436"/>
    <n v="60.377358490566039"/>
    <n v="48.405660377358494"/>
    <n v="79.245283018867923"/>
    <n v="62.264150943396224"/>
    <n v="76.415094339622641"/>
    <x v="1"/>
    <n v="106"/>
    <n v="100"/>
    <n v="64"/>
    <n v="5131"/>
    <n v="84"/>
    <n v="66"/>
    <n v="81"/>
    <x v="3"/>
  </r>
  <r>
    <x v="0"/>
    <x v="5"/>
    <s v="5401"/>
    <s v="THE MAELOR SCHOOL"/>
    <n v="4.7546012269938656"/>
    <n v="99.230769230769226"/>
    <n v="57.692307692307693"/>
    <n v="50.792307692307695"/>
    <n v="78.461538461538467"/>
    <n v="67.692307692307693"/>
    <n v="72.307692307692307"/>
    <x v="1"/>
    <n v="130"/>
    <n v="129"/>
    <n v="75"/>
    <n v="6603"/>
    <n v="102"/>
    <n v="88"/>
    <n v="94"/>
    <x v="3"/>
  </r>
  <r>
    <x v="0"/>
    <x v="6"/>
    <s v="4000"/>
    <s v="Ysgol Uwchradd Caereinion High School"/>
    <n v="4.6511627906976747"/>
    <n v="91.111111111111114"/>
    <n v="71.111111111111114"/>
    <n v="53.638888888888886"/>
    <n v="83.333333333333329"/>
    <n v="74.444444444444443"/>
    <n v="77.777777777777771"/>
    <x v="0"/>
    <n v="90"/>
    <n v="82"/>
    <n v="64"/>
    <n v="4827.5"/>
    <n v="75"/>
    <n v="67"/>
    <n v="70"/>
    <x v="3"/>
  </r>
  <r>
    <x v="0"/>
    <x v="6"/>
    <s v="4001"/>
    <s v="Llanfyllin High School"/>
    <n v="4.7435897435897436"/>
    <n v="100"/>
    <n v="72.41379310344827"/>
    <n v="53.013793103448279"/>
    <n v="85.517241379310349"/>
    <n v="75.862068965517238"/>
    <n v="84.827586206896555"/>
    <x v="0"/>
    <n v="145"/>
    <n v="145"/>
    <n v="105"/>
    <n v="7687"/>
    <n v="124"/>
    <n v="110"/>
    <n v="123"/>
    <x v="3"/>
  </r>
  <r>
    <x v="0"/>
    <x v="6"/>
    <s v="4002"/>
    <s v="LLANIDLOES HIGH SCHOOL"/>
    <n v="5.1063829787234036"/>
    <n v="96.25"/>
    <n v="57.5"/>
    <n v="55.228124999999999"/>
    <n v="82.5"/>
    <n v="60"/>
    <n v="71.875"/>
    <x v="0"/>
    <n v="160"/>
    <n v="154"/>
    <n v="92"/>
    <n v="8836.5"/>
    <n v="132"/>
    <n v="96"/>
    <n v="115"/>
    <x v="3"/>
  </r>
  <r>
    <x v="0"/>
    <x v="6"/>
    <s v="4003"/>
    <s v="YSGOL BRO DDYFI"/>
    <n v="10.852713178294573"/>
    <n v="100"/>
    <n v="44.230769230769234"/>
    <n v="45.480769230769234"/>
    <n v="36.53846153846154"/>
    <n v="53.846153846153847"/>
    <n v="63.46153846153846"/>
    <x v="0"/>
    <n v="52"/>
    <n v="52"/>
    <n v="23"/>
    <n v="2365"/>
    <n v="19"/>
    <n v="28"/>
    <n v="33"/>
    <x v="0"/>
  </r>
  <r>
    <x v="0"/>
    <x v="6"/>
    <s v="4011"/>
    <s v="Newtown High School"/>
    <n v="16.312056737588655"/>
    <n v="95.070422535211264"/>
    <n v="46.478873239436616"/>
    <n v="43.260563380281688"/>
    <n v="57.74647887323944"/>
    <n v="50.70422535211268"/>
    <n v="61.267605633802816"/>
    <x v="1"/>
    <n v="142"/>
    <n v="135"/>
    <n v="66"/>
    <n v="6143"/>
    <n v="82"/>
    <n v="72"/>
    <n v="87"/>
    <x v="2"/>
  </r>
  <r>
    <x v="0"/>
    <x v="6"/>
    <s v="4013"/>
    <s v="WELSHPOOL HIGH SCHOOL"/>
    <n v="9.5238095238095237"/>
    <n v="95.212765957446805"/>
    <n v="55.319148936170215"/>
    <n v="47.420212765957444"/>
    <n v="68.61702127659575"/>
    <n v="63.297872340425535"/>
    <n v="77.659574468085111"/>
    <x v="1"/>
    <n v="188"/>
    <n v="179"/>
    <n v="104"/>
    <n v="8915"/>
    <n v="129"/>
    <n v="119"/>
    <n v="146"/>
    <x v="3"/>
  </r>
  <r>
    <x v="0"/>
    <x v="6"/>
    <s v="4014"/>
    <s v="John Beddoes School"/>
    <n v="16.228070175438596"/>
    <n v="93.333333333333329"/>
    <n v="54.444444444444443"/>
    <n v="46.62222222222222"/>
    <n v="66.666666666666671"/>
    <n v="61.111111111111114"/>
    <n v="74.444444444444443"/>
    <x v="1"/>
    <n v="90"/>
    <n v="84"/>
    <n v="49"/>
    <n v="4196"/>
    <n v="60"/>
    <n v="55"/>
    <n v="67"/>
    <x v="2"/>
  </r>
  <r>
    <x v="0"/>
    <x v="6"/>
    <s v="4019"/>
    <s v="LLANDRINDOD HIGH SCHOOL"/>
    <n v="12.639405204460965"/>
    <n v="95.575221238938056"/>
    <n v="58.407079646017699"/>
    <n v="49.986725663716811"/>
    <n v="69.026548672566378"/>
    <n v="61.946902654867259"/>
    <n v="74.336283185840713"/>
    <x v="1"/>
    <n v="113"/>
    <n v="108"/>
    <n v="66"/>
    <n v="5648.5"/>
    <n v="78"/>
    <n v="70"/>
    <n v="84"/>
    <x v="0"/>
  </r>
  <r>
    <x v="0"/>
    <x v="6"/>
    <s v="4020"/>
    <s v="BUILTH WELLS HIGH SCHOOL"/>
    <n v="4.6589018302828622"/>
    <n v="92.063492063492063"/>
    <n v="62.698412698412696"/>
    <n v="48.035714285714285"/>
    <n v="76.19047619047619"/>
    <n v="67.460317460317455"/>
    <n v="80.952380952380949"/>
    <x v="0"/>
    <n v="126"/>
    <n v="116"/>
    <n v="79"/>
    <n v="6052.5"/>
    <n v="96"/>
    <n v="85"/>
    <n v="102"/>
    <x v="3"/>
  </r>
  <r>
    <x v="0"/>
    <x v="6"/>
    <s v="4021"/>
    <s v="Maesydderwen Comprehensive"/>
    <n v="14.516129032258066"/>
    <n v="88.983050847457633"/>
    <n v="36.440677966101696"/>
    <n v="39.220338983050844"/>
    <n v="59.322033898305087"/>
    <n v="44.067796610169495"/>
    <n v="50"/>
    <x v="1"/>
    <n v="118"/>
    <n v="105"/>
    <n v="43"/>
    <n v="4628"/>
    <n v="70"/>
    <n v="52"/>
    <n v="59"/>
    <x v="0"/>
  </r>
  <r>
    <x v="0"/>
    <x v="6"/>
    <s v="4022"/>
    <s v="BRECON HIGH SCHOOL"/>
    <n v="9.0909090909090917"/>
    <n v="86.805555555555557"/>
    <n v="52.083333333333336"/>
    <n v="43.583333333333336"/>
    <n v="75.694444444444443"/>
    <n v="65.277777777777771"/>
    <n v="57.638888888888886"/>
    <x v="0"/>
    <n v="144"/>
    <n v="125"/>
    <n v="75"/>
    <n v="6276"/>
    <n v="109"/>
    <n v="94"/>
    <n v="83"/>
    <x v="3"/>
  </r>
  <r>
    <x v="0"/>
    <x v="6"/>
    <s v="4023"/>
    <s v="Gwernyfed High School"/>
    <n v="3.7267080745341614"/>
    <n v="99.038461538461533"/>
    <n v="68.269230769230774"/>
    <n v="51.947115384615387"/>
    <n v="83.65384615384616"/>
    <n v="73.07692307692308"/>
    <n v="82.692307692307693"/>
    <x v="1"/>
    <n v="104"/>
    <n v="103"/>
    <n v="71"/>
    <n v="5402.5"/>
    <n v="87"/>
    <n v="76"/>
    <n v="86"/>
    <x v="3"/>
  </r>
  <r>
    <x v="0"/>
    <x v="6"/>
    <s v="4024"/>
    <s v="Crickhowell High School"/>
    <n v="5.4006968641114987"/>
    <n v="94.871794871794876"/>
    <n v="60.683760683760681"/>
    <n v="49.452991452991455"/>
    <n v="80.341880341880341"/>
    <n v="70.085470085470092"/>
    <n v="74.358974358974365"/>
    <x v="1"/>
    <n v="117"/>
    <n v="111"/>
    <n v="71"/>
    <n v="5786"/>
    <n v="94"/>
    <n v="82"/>
    <n v="87"/>
    <x v="3"/>
  </r>
  <r>
    <x v="0"/>
    <x v="7"/>
    <s v="4041"/>
    <s v="GYFUN LLANBEDR PONT STEFFAN"/>
    <n v="14.432989690721648"/>
    <n v="83.870967741935488"/>
    <n v="43.548387096774192"/>
    <n v="45.451612903225808"/>
    <n v="55.645161290322584"/>
    <n v="52.41935483870968"/>
    <n v="72.58064516129032"/>
    <x v="0"/>
    <n v="124"/>
    <n v="104"/>
    <n v="54"/>
    <n v="5636"/>
    <n v="69"/>
    <n v="65"/>
    <n v="90"/>
    <x v="0"/>
  </r>
  <r>
    <x v="0"/>
    <x v="7"/>
    <s v="4042"/>
    <s v="GYFUN ABERAERON COMPREHENSIVE"/>
    <n v="10.915492957746478"/>
    <n v="88.495575221238937"/>
    <n v="42.477876106194692"/>
    <n v="47.685840707964601"/>
    <n v="69.911504424778755"/>
    <n v="44.247787610619469"/>
    <n v="69.911504424778755"/>
    <x v="0"/>
    <n v="113"/>
    <n v="100"/>
    <n v="48"/>
    <n v="5388.5"/>
    <n v="79"/>
    <n v="50"/>
    <n v="79"/>
    <x v="0"/>
  </r>
  <r>
    <x v="0"/>
    <x v="7"/>
    <s v="4044"/>
    <s v="CARDIGAN SECONDARY SCHOOL"/>
    <n v="14.26056338028169"/>
    <n v="87.121212121212125"/>
    <n v="39.393939393939391"/>
    <n v="40.272727272727273"/>
    <n v="52.272727272727273"/>
    <n v="44.696969696969695"/>
    <n v="54.545454545454547"/>
    <x v="0"/>
    <n v="132"/>
    <n v="115"/>
    <n v="52"/>
    <n v="5316"/>
    <n v="69"/>
    <n v="59"/>
    <n v="72"/>
    <x v="0"/>
  </r>
  <r>
    <x v="0"/>
    <x v="7"/>
    <s v="4046"/>
    <s v="UWCHRADD TREGARON"/>
    <n v="6.6202090592334493"/>
    <n v="90.740740740740748"/>
    <n v="50"/>
    <n v="46.981481481481481"/>
    <n v="57.407407407407405"/>
    <n v="59.25925925925926"/>
    <n v="66.666666666666671"/>
    <x v="0"/>
    <n v="54"/>
    <n v="49"/>
    <n v="27"/>
    <n v="2537"/>
    <n v="31"/>
    <n v="32"/>
    <n v="36"/>
    <x v="3"/>
  </r>
  <r>
    <x v="0"/>
    <x v="7"/>
    <s v="4047"/>
    <s v="Penglais School"/>
    <n v="8.0536912751677843"/>
    <n v="92.890995260663502"/>
    <n v="45.497630331753555"/>
    <n v="47.277251184834121"/>
    <n v="62.559241706161139"/>
    <n v="49.763033175355453"/>
    <n v="69.194312796208536"/>
    <x v="1"/>
    <n v="211"/>
    <n v="196"/>
    <n v="96"/>
    <n v="9975.5"/>
    <n v="132"/>
    <n v="105"/>
    <n v="146"/>
    <x v="3"/>
  </r>
  <r>
    <x v="0"/>
    <x v="7"/>
    <s v="4048"/>
    <s v="YSGOL GYFUN PENWEDDIG"/>
    <n v="1.875"/>
    <n v="95.145631067961162"/>
    <n v="65.048543689320383"/>
    <n v="57.567961165048544"/>
    <n v="70.873786407766985"/>
    <n v="69.902912621359221"/>
    <n v="89.320388349514559"/>
    <x v="0"/>
    <n v="103"/>
    <n v="98"/>
    <n v="67"/>
    <n v="5929.5"/>
    <n v="73"/>
    <n v="72"/>
    <n v="92"/>
    <x v="3"/>
  </r>
  <r>
    <x v="0"/>
    <x v="7"/>
    <s v="4059"/>
    <s v="Ysgol Gyfun Dyffryn Teifi"/>
    <n v="6.517311608961303"/>
    <n v="93.61702127659575"/>
    <n v="56.382978723404257"/>
    <n v="50.255319148936174"/>
    <n v="72.340425531914889"/>
    <n v="59.574468085106382"/>
    <n v="63.829787234042556"/>
    <x v="0"/>
    <n v="94"/>
    <n v="88"/>
    <n v="53"/>
    <n v="4724"/>
    <n v="68"/>
    <n v="56"/>
    <n v="60"/>
    <x v="3"/>
  </r>
  <r>
    <x v="0"/>
    <x v="8"/>
    <s v="4031"/>
    <s v="YSGOL BRO GWAUN"/>
    <n v="15.89648798521257"/>
    <n v="87.804878048780495"/>
    <n v="49.59349593495935"/>
    <n v="45.174796747967477"/>
    <n v="59.349593495934961"/>
    <n v="52.032520325203251"/>
    <n v="77.235772357723576"/>
    <x v="1"/>
    <n v="123"/>
    <n v="108"/>
    <n v="61"/>
    <n v="5556.5"/>
    <n v="73"/>
    <n v="64"/>
    <n v="95"/>
    <x v="2"/>
  </r>
  <r>
    <x v="0"/>
    <x v="8"/>
    <s v="4034"/>
    <s v="Ysgol Dewi Sant"/>
    <n v="9.7014925373134329"/>
    <n v="91.011235955056179"/>
    <n v="51.685393258426963"/>
    <n v="48.943820224719104"/>
    <n v="69.662921348314612"/>
    <n v="59.550561797752806"/>
    <n v="73.033707865168537"/>
    <x v="1"/>
    <n v="89"/>
    <n v="81"/>
    <n v="46"/>
    <n v="4356"/>
    <n v="62"/>
    <n v="53"/>
    <n v="65"/>
    <x v="3"/>
  </r>
  <r>
    <x v="0"/>
    <x v="8"/>
    <s v="4035"/>
    <s v="Ysgol Greenhill School"/>
    <n v="8.2204155374887087"/>
    <n v="90.534979423868307"/>
    <n v="52.263374485596707"/>
    <n v="46.858024691358025"/>
    <n v="69.135802469135797"/>
    <n v="55.144032921810698"/>
    <n v="73.251028806584358"/>
    <x v="1"/>
    <n v="243"/>
    <n v="220"/>
    <n v="127"/>
    <n v="11386.5"/>
    <n v="168"/>
    <n v="134"/>
    <n v="178"/>
    <x v="3"/>
  </r>
  <r>
    <x v="0"/>
    <x v="8"/>
    <s v="4038"/>
    <s v="Pembroke School"/>
    <n v="19.101123595505616"/>
    <n v="77.813504823151121"/>
    <n v="35.048231511254016"/>
    <n v="31.467845659163988"/>
    <n v="53.69774919614148"/>
    <n v="40.836012861736336"/>
    <n v="45.016077170418008"/>
    <x v="1"/>
    <n v="311"/>
    <n v="242"/>
    <n v="109"/>
    <n v="9786.5"/>
    <n v="167"/>
    <n v="127"/>
    <n v="140"/>
    <x v="2"/>
  </r>
  <r>
    <x v="0"/>
    <x v="8"/>
    <s v="4055"/>
    <s v="Sir Thomas Picton"/>
    <n v="9.269356597600872"/>
    <n v="88.950276243093924"/>
    <n v="58.011049723756905"/>
    <n v="44.389502762430936"/>
    <n v="68.508287292817684"/>
    <n v="72.928176795580114"/>
    <n v="67.403314917127076"/>
    <x v="1"/>
    <n v="181"/>
    <n v="161"/>
    <n v="105"/>
    <n v="8034.5"/>
    <n v="124"/>
    <n v="132"/>
    <n v="122"/>
    <x v="3"/>
  </r>
  <r>
    <x v="0"/>
    <x v="8"/>
    <s v="4063"/>
    <s v="Milford Haven School"/>
    <n v="15.736040609137056"/>
    <n v="90.338164251207729"/>
    <n v="39.613526570048307"/>
    <n v="38.311594202898547"/>
    <n v="57.971014492753625"/>
    <n v="50.24154589371981"/>
    <n v="61.352657004830917"/>
    <x v="1"/>
    <n v="207"/>
    <n v="187"/>
    <n v="82"/>
    <n v="7930.5"/>
    <n v="120"/>
    <n v="104"/>
    <n v="127"/>
    <x v="2"/>
  </r>
  <r>
    <x v="0"/>
    <x v="8"/>
    <s v="4064"/>
    <s v="YSGOL Y PRESELI"/>
    <n v="5.7034220532319395"/>
    <n v="92.307692307692307"/>
    <n v="67.455621301775153"/>
    <n v="55.002958579881657"/>
    <n v="84.023668639053255"/>
    <n v="71.005917159763314"/>
    <n v="76.92307692307692"/>
    <x v="0"/>
    <n v="169"/>
    <n v="156"/>
    <n v="114"/>
    <n v="9295.5"/>
    <n v="142"/>
    <n v="120"/>
    <n v="130"/>
    <x v="3"/>
  </r>
  <r>
    <x v="0"/>
    <x v="8"/>
    <s v="4511"/>
    <s v="Tasker Milward VC School"/>
    <n v="12.176724137931034"/>
    <n v="86.602870813397132"/>
    <n v="43.062200956937801"/>
    <n v="38.97846889952153"/>
    <n v="55.980861244019138"/>
    <n v="47.368421052631582"/>
    <n v="66.028708133971293"/>
    <x v="1"/>
    <n v="209"/>
    <n v="181"/>
    <n v="90"/>
    <n v="8146.5"/>
    <n v="117"/>
    <n v="99"/>
    <n v="138"/>
    <x v="0"/>
  </r>
  <r>
    <x v="0"/>
    <x v="9"/>
    <s v="4024"/>
    <s v="Ysgol Gyfun Pantycelyn"/>
    <n v="6.7692307692307692"/>
    <n v="92.10526315789474"/>
    <n v="59.210526315789473"/>
    <n v="50.407894736842103"/>
    <n v="53.94736842105263"/>
    <n v="68.421052631578945"/>
    <n v="78.94736842105263"/>
    <x v="0"/>
    <n v="76"/>
    <n v="70"/>
    <n v="45"/>
    <n v="3831"/>
    <n v="41"/>
    <n v="52"/>
    <n v="60"/>
    <x v="3"/>
  </r>
  <r>
    <x v="0"/>
    <x v="9"/>
    <s v="4028"/>
    <s v="Ysgol  Tre-Gib"/>
    <n v="12.195121951219512"/>
    <n v="90.066225165562912"/>
    <n v="50.993377483443709"/>
    <n v="52.55298013245033"/>
    <n v="72.847682119205302"/>
    <n v="50.993377483443709"/>
    <n v="68.874172185430467"/>
    <x v="0"/>
    <n v="151"/>
    <n v="136"/>
    <n v="77"/>
    <n v="7935.5"/>
    <n v="110"/>
    <n v="77"/>
    <n v="104"/>
    <x v="0"/>
  </r>
  <r>
    <x v="0"/>
    <x v="9"/>
    <s v="4029"/>
    <s v="Ysgol  Dyffryn Aman"/>
    <n v="16.170212765957448"/>
    <n v="86.407766990291265"/>
    <n v="38.187702265372167"/>
    <n v="42.1957928802589"/>
    <n v="64.401294498381873"/>
    <n v="43.36569579288026"/>
    <n v="60.841423948220061"/>
    <x v="0"/>
    <n v="309"/>
    <n v="267"/>
    <n v="118"/>
    <n v="13038.5"/>
    <n v="199"/>
    <n v="134"/>
    <n v="188"/>
    <x v="2"/>
  </r>
  <r>
    <x v="0"/>
    <x v="9"/>
    <s v="4050"/>
    <s v="Coedcae School"/>
    <n v="22.641509433962266"/>
    <n v="86.829268292682926"/>
    <n v="36.097560975609753"/>
    <n v="38.887804878048783"/>
    <n v="48.780487804878049"/>
    <n v="42.926829268292686"/>
    <n v="62.926829268292686"/>
    <x v="1"/>
    <n v="205"/>
    <n v="178"/>
    <n v="74"/>
    <n v="7972"/>
    <n v="100"/>
    <n v="88"/>
    <n v="129"/>
    <x v="1"/>
  </r>
  <r>
    <x v="0"/>
    <x v="9"/>
    <s v="4052"/>
    <s v="Ysgol Gyfun Y Strade"/>
    <n v="9.7186700767263421"/>
    <n v="92.452830188679243"/>
    <n v="66.037735849056602"/>
    <n v="51.877358490566039"/>
    <n v="74.213836477987428"/>
    <n v="66.666666666666671"/>
    <n v="83.018867924528308"/>
    <x v="0"/>
    <n v="159"/>
    <n v="147"/>
    <n v="105"/>
    <n v="8248.5"/>
    <n v="118"/>
    <n v="106"/>
    <n v="132"/>
    <x v="3"/>
  </r>
  <r>
    <x v="0"/>
    <x v="9"/>
    <s v="4053"/>
    <s v="Glan-y-mor School"/>
    <n v="21.57190635451505"/>
    <n v="79.545454545454547"/>
    <n v="34.090909090909093"/>
    <n v="37.321969696969695"/>
    <n v="55.303030303030305"/>
    <n v="50"/>
    <n v="40.909090909090907"/>
    <x v="1"/>
    <n v="132"/>
    <n v="105"/>
    <n v="45"/>
    <n v="4926.5"/>
    <n v="73"/>
    <n v="66"/>
    <n v="54"/>
    <x v="1"/>
  </r>
  <r>
    <x v="0"/>
    <x v="9"/>
    <s v="4054"/>
    <s v="Bryngwyn School"/>
    <n v="18.299881936245573"/>
    <n v="83.582089552238813"/>
    <n v="40.796019900497512"/>
    <n v="37.231343283582092"/>
    <n v="55.223880597014926"/>
    <n v="58.706467661691541"/>
    <n v="48.258706467661689"/>
    <x v="1"/>
    <n v="201"/>
    <n v="168"/>
    <n v="82"/>
    <n v="7483.5"/>
    <n v="111"/>
    <n v="118"/>
    <n v="97"/>
    <x v="2"/>
  </r>
  <r>
    <x v="0"/>
    <x v="9"/>
    <s v="4056"/>
    <s v="Ysgol Gyfun Bro Myrddin"/>
    <n v="2.387640449438202"/>
    <n v="97.2027972027972"/>
    <n v="69.930069930069934"/>
    <n v="61.125874125874127"/>
    <n v="90.209790209790214"/>
    <n v="75.52447552447552"/>
    <n v="79.72027972027972"/>
    <x v="0"/>
    <n v="143"/>
    <n v="139"/>
    <n v="100"/>
    <n v="8741"/>
    <n v="129"/>
    <n v="108"/>
    <n v="114"/>
    <x v="3"/>
  </r>
  <r>
    <x v="0"/>
    <x v="9"/>
    <s v="4060"/>
    <s v="Ysgol Gyfun Emlyn"/>
    <n v="16.306156405990016"/>
    <n v="85.925925925925924"/>
    <n v="42.962962962962962"/>
    <n v="46.348148148148148"/>
    <n v="61.481481481481481"/>
    <n v="48.888888888888886"/>
    <n v="61.481481481481481"/>
    <x v="1"/>
    <n v="135"/>
    <n v="116"/>
    <n v="58"/>
    <n v="6257"/>
    <n v="83"/>
    <n v="66"/>
    <n v="83"/>
    <x v="2"/>
  </r>
  <r>
    <x v="0"/>
    <x v="9"/>
    <s v="4061"/>
    <s v="Ysgol Gyfun Maes-Yr-Yrfa"/>
    <n v="5.4602184087363499"/>
    <n v="97.674418604651166"/>
    <n v="61.240310077519382"/>
    <n v="54.52325581395349"/>
    <n v="81.395348837209298"/>
    <n v="62.015503875968989"/>
    <n v="79.844961240310084"/>
    <x v="0"/>
    <n v="129"/>
    <n v="126"/>
    <n v="79"/>
    <n v="7033.5"/>
    <n v="105"/>
    <n v="80"/>
    <n v="103"/>
    <x v="3"/>
  </r>
  <r>
    <x v="0"/>
    <x v="9"/>
    <s v="4062"/>
    <s v="Ysgol Y Gwendraeth"/>
    <n v="22.897196261682243"/>
    <n v="89.10891089108911"/>
    <n v="33.663366336633665"/>
    <n v="37.440594059405939"/>
    <n v="48.514851485148512"/>
    <n v="41.584158415841586"/>
    <n v="62.376237623762378"/>
    <x v="1"/>
    <n v="101"/>
    <n v="90"/>
    <n v="34"/>
    <n v="3781.5"/>
    <n v="49"/>
    <n v="42"/>
    <n v="63"/>
    <x v="1"/>
  </r>
  <r>
    <x v="0"/>
    <x v="9"/>
    <s v="4063"/>
    <s v="Queen Elizabeth High School"/>
    <n v="13.395113732097725"/>
    <n v="92.460317460317455"/>
    <n v="63.095238095238095"/>
    <n v="44.117063492063494"/>
    <n v="74.603174603174608"/>
    <n v="66.269841269841265"/>
    <n v="78.174603174603178"/>
    <x v="1"/>
    <n v="252"/>
    <n v="233"/>
    <n v="159"/>
    <n v="11117.5"/>
    <n v="188"/>
    <n v="167"/>
    <n v="197"/>
    <x v="0"/>
  </r>
  <r>
    <x v="0"/>
    <x v="9"/>
    <s v="4512"/>
    <s v="Dyffryn Taf"/>
    <n v="9.6881959910913142"/>
    <n v="91.489361702127653"/>
    <n v="52.659574468085104"/>
    <n v="47.630319148936174"/>
    <n v="72.872340425531917"/>
    <n v="55.851063829787236"/>
    <n v="72.340425531914889"/>
    <x v="1"/>
    <n v="188"/>
    <n v="172"/>
    <n v="99"/>
    <n v="8954.5"/>
    <n v="137"/>
    <n v="105"/>
    <n v="136"/>
    <x v="3"/>
  </r>
  <r>
    <x v="0"/>
    <x v="9"/>
    <s v="4600"/>
    <s v="St John Lloyd Catholic Comp School"/>
    <n v="15.010141987829615"/>
    <n v="94.047619047619051"/>
    <n v="38.095238095238095"/>
    <n v="42.642857142857146"/>
    <n v="58.333333333333336"/>
    <n v="54.761904761904759"/>
    <n v="44.047619047619051"/>
    <x v="1"/>
    <n v="84"/>
    <n v="79"/>
    <n v="32"/>
    <n v="3582"/>
    <n v="49"/>
    <n v="46"/>
    <n v="37"/>
    <x v="2"/>
  </r>
  <r>
    <x v="0"/>
    <x v="10"/>
    <s v="4031"/>
    <s v="Cefn Hengoed"/>
    <n v="31.303116147308778"/>
    <n v="81.25"/>
    <n v="32.638888888888886"/>
    <n v="32.763888888888886"/>
    <n v="47.916666666666664"/>
    <n v="39.583333333333336"/>
    <n v="40.972222222222221"/>
    <x v="1"/>
    <n v="144"/>
    <n v="117"/>
    <n v="47"/>
    <n v="4718"/>
    <n v="69"/>
    <n v="57"/>
    <n v="59"/>
    <x v="4"/>
  </r>
  <r>
    <x v="0"/>
    <x v="10"/>
    <s v="4032"/>
    <s v="OLCHFA SCHOOL"/>
    <n v="6.4182194616977233"/>
    <n v="98.299319727891159"/>
    <n v="71.428571428571431"/>
    <n v="51.020408163265309"/>
    <n v="89.115646258503403"/>
    <n v="76.19047619047619"/>
    <n v="82.993197278911566"/>
    <x v="1"/>
    <n v="294"/>
    <n v="289"/>
    <n v="210"/>
    <n v="15000"/>
    <n v="262"/>
    <n v="224"/>
    <n v="244"/>
    <x v="3"/>
  </r>
  <r>
    <x v="0"/>
    <x v="10"/>
    <s v="4033"/>
    <s v="MORRISTON COMPREHENSIVE"/>
    <n v="15.995872033023737"/>
    <n v="84.433962264150949"/>
    <n v="48.113207547169814"/>
    <n v="41.311320754716981"/>
    <n v="71.698113207547166"/>
    <n v="55.188679245283019"/>
    <n v="57.075471698113205"/>
    <x v="1"/>
    <n v="212"/>
    <n v="179"/>
    <n v="102"/>
    <n v="8758"/>
    <n v="152"/>
    <n v="117"/>
    <n v="121"/>
    <x v="2"/>
  </r>
  <r>
    <x v="0"/>
    <x v="10"/>
    <s v="4043"/>
    <s v="PENTREHAFOD"/>
    <n v="18.971061093247588"/>
    <n v="88.349514563106794"/>
    <n v="33.495145631067963"/>
    <n v="40.21844660194175"/>
    <n v="51.941747572815537"/>
    <n v="39.805825242718448"/>
    <n v="47.087378640776699"/>
    <x v="1"/>
    <n v="206"/>
    <n v="182"/>
    <n v="69"/>
    <n v="8285"/>
    <n v="107"/>
    <n v="82"/>
    <n v="97"/>
    <x v="2"/>
  </r>
  <r>
    <x v="0"/>
    <x v="10"/>
    <s v="4044"/>
    <s v="BISHOP GORE SCHOOL"/>
    <n v="22.792792792792792"/>
    <n v="84.883720930232556"/>
    <n v="47.286821705426355"/>
    <n v="38.172480620155042"/>
    <n v="68.217054263565885"/>
    <n v="54.651162790697676"/>
    <n v="57.751937984496124"/>
    <x v="1"/>
    <n v="258"/>
    <n v="219"/>
    <n v="122"/>
    <n v="9848.5"/>
    <n v="176"/>
    <n v="141"/>
    <n v="149"/>
    <x v="1"/>
  </r>
  <r>
    <x v="0"/>
    <x v="10"/>
    <s v="4062"/>
    <s v="PENYRHEOL COMPREHENSIVE"/>
    <n v="20.254506892895016"/>
    <n v="94.146341463414629"/>
    <n v="53.658536585365852"/>
    <n v="42.892682926829266"/>
    <n v="73.658536585365852"/>
    <n v="59.024390243902438"/>
    <n v="63.414634146341463"/>
    <x v="1"/>
    <n v="205"/>
    <n v="193"/>
    <n v="110"/>
    <n v="8793"/>
    <n v="151"/>
    <n v="121"/>
    <n v="130"/>
    <x v="1"/>
  </r>
  <r>
    <x v="0"/>
    <x v="10"/>
    <s v="4063"/>
    <s v="Gowerton Comprehensive"/>
    <n v="11.918604651162791"/>
    <n v="94.222222222222229"/>
    <n v="58.222222222222221"/>
    <n v="43.446666666666665"/>
    <n v="76"/>
    <n v="64.888888888888886"/>
    <n v="67.111111111111114"/>
    <x v="1"/>
    <n v="225"/>
    <n v="212"/>
    <n v="131"/>
    <n v="9775.5"/>
    <n v="171"/>
    <n v="146"/>
    <n v="151"/>
    <x v="0"/>
  </r>
  <r>
    <x v="0"/>
    <x v="10"/>
    <s v="4069"/>
    <s v="BISHOPSTON COMPREHENSIVE"/>
    <n v="3.1510658016682109"/>
    <n v="91.891891891891888"/>
    <n v="77.027027027027032"/>
    <n v="52.400900900900901"/>
    <n v="87.387387387387392"/>
    <n v="81.531531531531527"/>
    <n v="82.432432432432435"/>
    <x v="1"/>
    <n v="222"/>
    <n v="204"/>
    <n v="171"/>
    <n v="11633"/>
    <n v="194"/>
    <n v="181"/>
    <n v="183"/>
    <x v="3"/>
  </r>
  <r>
    <x v="0"/>
    <x v="10"/>
    <s v="4072"/>
    <s v="PONTARDDULAIS COMPREHENSIVE"/>
    <n v="15.183246073298429"/>
    <n v="84.375"/>
    <n v="61.25"/>
    <n v="41.168750000000003"/>
    <n v="72.5"/>
    <n v="71.875"/>
    <n v="70"/>
    <x v="1"/>
    <n v="160"/>
    <n v="135"/>
    <n v="98"/>
    <n v="6587"/>
    <n v="116"/>
    <n v="115"/>
    <n v="112"/>
    <x v="2"/>
  </r>
  <r>
    <x v="0"/>
    <x v="10"/>
    <s v="4074"/>
    <s v="Ysgol Gyfun Gwyr"/>
    <n v="8.5416666666666661"/>
    <n v="93.939393939393938"/>
    <n v="64.646464646464651"/>
    <n v="57.823232323232325"/>
    <n v="72.727272727272734"/>
    <n v="66.666666666666671"/>
    <n v="76.767676767676761"/>
    <x v="0"/>
    <n v="99"/>
    <n v="93"/>
    <n v="64"/>
    <n v="5724.5"/>
    <n v="72"/>
    <n v="66"/>
    <n v="76"/>
    <x v="3"/>
  </r>
  <r>
    <x v="0"/>
    <x v="10"/>
    <s v="4075"/>
    <s v="BIRCHGROVE"/>
    <n v="19.515477792732167"/>
    <n v="80"/>
    <n v="37.5"/>
    <n v="37.853124999999999"/>
    <n v="55.625"/>
    <n v="42.5"/>
    <n v="48.75"/>
    <x v="1"/>
    <n v="160"/>
    <n v="128"/>
    <n v="60"/>
    <n v="6056.5"/>
    <n v="89"/>
    <n v="68"/>
    <n v="78"/>
    <x v="2"/>
  </r>
  <r>
    <x v="0"/>
    <x v="10"/>
    <s v="4076"/>
    <s v="Dylan Thomas Community School"/>
    <n v="52.575488454706928"/>
    <n v="69.747899159663859"/>
    <n v="12.605042016806722"/>
    <n v="26.382352941176471"/>
    <n v="28.571428571428573"/>
    <n v="26.050420168067227"/>
    <n v="19.327731092436974"/>
    <x v="1"/>
    <n v="119"/>
    <n v="83"/>
    <n v="15"/>
    <n v="3139.5"/>
    <n v="34"/>
    <n v="31"/>
    <n v="23"/>
    <x v="4"/>
  </r>
  <r>
    <x v="0"/>
    <x v="10"/>
    <s v="4077"/>
    <s v="Daniel James Community School"/>
    <n v="46.398891966759003"/>
    <n v="65.408805031446548"/>
    <n v="10.062893081761006"/>
    <n v="19.729559748427672"/>
    <n v="30.188679245283019"/>
    <n v="14.465408805031446"/>
    <n v="15.723270440251572"/>
    <x v="1"/>
    <n v="159"/>
    <n v="104"/>
    <n v="16"/>
    <n v="3137"/>
    <n v="48"/>
    <n v="23"/>
    <n v="25"/>
    <x v="4"/>
  </r>
  <r>
    <x v="0"/>
    <x v="10"/>
    <s v="4078"/>
    <s v="Ysgol Gyfun Gymraeg Bryn Tawe"/>
    <n v="9.688581314878892"/>
    <n v="100"/>
    <n v="64.948453608247419"/>
    <n v="62.768041237113401"/>
    <n v="88.659793814432987"/>
    <n v="67.010309278350519"/>
    <n v="82.474226804123717"/>
    <x v="0"/>
    <n v="97"/>
    <n v="97"/>
    <n v="63"/>
    <n v="6088.5"/>
    <n v="86"/>
    <n v="65"/>
    <n v="80"/>
    <x v="3"/>
  </r>
  <r>
    <x v="0"/>
    <x v="10"/>
    <s v="4600"/>
    <s v="Bishop Vaughan School"/>
    <n v="14.871794871794872"/>
    <n v="89.10891089108911"/>
    <n v="53.465346534653463"/>
    <n v="43.420792079207921"/>
    <n v="66.831683168316829"/>
    <n v="58.910891089108908"/>
    <n v="76.237623762376231"/>
    <x v="1"/>
    <n v="202"/>
    <n v="180"/>
    <n v="108"/>
    <n v="8771"/>
    <n v="135"/>
    <n v="119"/>
    <n v="154"/>
    <x v="0"/>
  </r>
  <r>
    <x v="0"/>
    <x v="11"/>
    <s v="4047"/>
    <s v="Cymer Afan Comprehensive School"/>
    <n v="31.778425655976676"/>
    <n v="82.8125"/>
    <n v="29.6875"/>
    <n v="32.6875"/>
    <n v="51.5625"/>
    <n v="32.8125"/>
    <n v="40.625"/>
    <x v="1"/>
    <n v="64"/>
    <n v="53"/>
    <n v="19"/>
    <n v="2092"/>
    <n v="33"/>
    <n v="21"/>
    <n v="26"/>
    <x v="4"/>
  </r>
  <r>
    <x v="0"/>
    <x v="11"/>
    <s v="4052"/>
    <s v="Glan Afan Comprehensive School"/>
    <n v="16.252072968490879"/>
    <n v="90"/>
    <n v="52.307692307692307"/>
    <n v="44.561538461538461"/>
    <n v="66.92307692307692"/>
    <n v="56.153846153846153"/>
    <n v="68.461538461538467"/>
    <x v="1"/>
    <n v="130"/>
    <n v="117"/>
    <n v="68"/>
    <n v="5793"/>
    <n v="87"/>
    <n v="73"/>
    <n v="89"/>
    <x v="2"/>
  </r>
  <r>
    <x v="0"/>
    <x v="11"/>
    <s v="4056"/>
    <s v="Sandfields Comprehensive School"/>
    <n v="32.215743440233233"/>
    <n v="82.481751824817522"/>
    <n v="32.116788321167881"/>
    <n v="37.302919708029194"/>
    <n v="39.416058394160586"/>
    <n v="37.956204379562045"/>
    <n v="45.985401459854018"/>
    <x v="1"/>
    <n v="137"/>
    <n v="113"/>
    <n v="44"/>
    <n v="5110.5"/>
    <n v="54"/>
    <n v="52"/>
    <n v="63"/>
    <x v="4"/>
  </r>
  <r>
    <x v="0"/>
    <x v="11"/>
    <s v="4059"/>
    <s v="Dyffryn School"/>
    <n v="17.610837438423648"/>
    <n v="97.452229299363054"/>
    <n v="50.955414012738856"/>
    <n v="48.264331210191081"/>
    <n v="62.420382165605098"/>
    <n v="57.324840764331213"/>
    <n v="78.343949044585983"/>
    <x v="1"/>
    <n v="157"/>
    <n v="153"/>
    <n v="80"/>
    <n v="7577.5"/>
    <n v="98"/>
    <n v="90"/>
    <n v="123"/>
    <x v="2"/>
  </r>
  <r>
    <x v="0"/>
    <x v="11"/>
    <s v="4060"/>
    <s v="Ysgol Gyfun Ystalyfera"/>
    <n v="9.445100354191263"/>
    <n v="86.705202312138724"/>
    <n v="55.491329479768787"/>
    <n v="46.838150289017342"/>
    <n v="63.583815028901732"/>
    <n v="65.895953757225428"/>
    <n v="69.364161849710982"/>
    <x v="0"/>
    <n v="173"/>
    <n v="150"/>
    <n v="96"/>
    <n v="8103"/>
    <n v="110"/>
    <n v="114"/>
    <n v="120"/>
    <x v="3"/>
  </r>
  <r>
    <x v="0"/>
    <x v="11"/>
    <s v="4064"/>
    <s v="Cefn Saeson Comprehensive School"/>
    <n v="15.644555694618273"/>
    <n v="90.740740740740748"/>
    <n v="43.827160493827158"/>
    <n v="38.419753086419753"/>
    <n v="52.469135802469133"/>
    <n v="58.641975308641975"/>
    <n v="64.81481481481481"/>
    <x v="1"/>
    <n v="162"/>
    <n v="147"/>
    <n v="71"/>
    <n v="6224"/>
    <n v="85"/>
    <n v="95"/>
    <n v="105"/>
    <x v="2"/>
  </r>
  <r>
    <x v="0"/>
    <x v="11"/>
    <s v="4065"/>
    <s v="Cwmtawe Comprehensive School"/>
    <n v="14.442567567567568"/>
    <n v="95.433789954337897"/>
    <n v="57.990867579908674"/>
    <n v="50.447488584474883"/>
    <n v="73.972602739726028"/>
    <n v="63.926940639269404"/>
    <n v="85.388127853881272"/>
    <x v="1"/>
    <n v="219"/>
    <n v="209"/>
    <n v="127"/>
    <n v="11048"/>
    <n v="162"/>
    <n v="140"/>
    <n v="187"/>
    <x v="0"/>
  </r>
  <r>
    <x v="0"/>
    <x v="11"/>
    <s v="4066"/>
    <s v="Llangatwg Comprehensive School"/>
    <n v="21.5"/>
    <n v="91.515151515151516"/>
    <n v="58.18181818181818"/>
    <n v="46.61212121212121"/>
    <n v="66.666666666666671"/>
    <n v="71.515151515151516"/>
    <n v="72.121212121212125"/>
    <x v="1"/>
    <n v="165"/>
    <n v="151"/>
    <n v="96"/>
    <n v="7691"/>
    <n v="110"/>
    <n v="118"/>
    <n v="119"/>
    <x v="1"/>
  </r>
  <r>
    <x v="0"/>
    <x v="11"/>
    <s v="4067"/>
    <s v="Dwr Y Felin Comprehensive School"/>
    <n v="11.936758893280633"/>
    <n v="95.155709342560556"/>
    <n v="55.709342560553637"/>
    <n v="45.77681660899654"/>
    <n v="74.048442906574394"/>
    <n v="66.089965397923876"/>
    <n v="67.474048442906579"/>
    <x v="1"/>
    <n v="289"/>
    <n v="275"/>
    <n v="161"/>
    <n v="13229.5"/>
    <n v="214"/>
    <n v="191"/>
    <n v="195"/>
    <x v="0"/>
  </r>
  <r>
    <x v="0"/>
    <x v="11"/>
    <s v="4068"/>
    <s v="Cwrt Sart Community Comprehensive School"/>
    <n v="30.30821917808219"/>
    <n v="81.25"/>
    <n v="39.0625"/>
    <n v="36.85546875"/>
    <n v="52.34375"/>
    <n v="53.125"/>
    <n v="46.09375"/>
    <x v="1"/>
    <n v="128"/>
    <n v="104"/>
    <n v="50"/>
    <n v="4717.5"/>
    <n v="67"/>
    <n v="68"/>
    <n v="59"/>
    <x v="4"/>
  </r>
  <r>
    <x v="0"/>
    <x v="11"/>
    <s v="4601"/>
    <s v="St Joseph's RC School and 6th Form Centre"/>
    <n v="16.265060240963855"/>
    <n v="89.510489510489506"/>
    <n v="46.153846153846153"/>
    <n v="44.44055944055944"/>
    <n v="72.027972027972027"/>
    <n v="63.636363636363633"/>
    <n v="51.048951048951047"/>
    <x v="1"/>
    <n v="143"/>
    <n v="128"/>
    <n v="66"/>
    <n v="6355"/>
    <n v="103"/>
    <n v="91"/>
    <n v="73"/>
    <x v="2"/>
  </r>
  <r>
    <x v="0"/>
    <x v="12"/>
    <s v="4059"/>
    <s v="Cynffig Comprehensive"/>
    <n v="27.586206896551722"/>
    <n v="83.2"/>
    <n v="28.8"/>
    <n v="32.404000000000003"/>
    <n v="54.4"/>
    <n v="31.2"/>
    <n v="40"/>
    <x v="1"/>
    <n v="125"/>
    <n v="104"/>
    <n v="36"/>
    <n v="4050.5"/>
    <n v="68"/>
    <n v="39"/>
    <n v="50"/>
    <x v="1"/>
  </r>
  <r>
    <x v="0"/>
    <x v="12"/>
    <s v="4068"/>
    <s v="Bryntirion Comprehensive."/>
    <n v="13.475177304964539"/>
    <n v="97.297297297297291"/>
    <n v="55.135135135135137"/>
    <n v="46.991891891891889"/>
    <n v="67.027027027027032"/>
    <n v="62.162162162162161"/>
    <n v="75.675675675675677"/>
    <x v="1"/>
    <n v="185"/>
    <n v="180"/>
    <n v="102"/>
    <n v="8693.5"/>
    <n v="124"/>
    <n v="115"/>
    <n v="140"/>
    <x v="0"/>
  </r>
  <r>
    <x v="0"/>
    <x v="12"/>
    <s v="4071"/>
    <s v="Maesteg Comprehensive School"/>
    <n v="23.819301848049282"/>
    <n v="88.059701492537314"/>
    <n v="29.35323383084577"/>
    <n v="37.17412935323383"/>
    <n v="56.218905472636813"/>
    <n v="33.830845771144276"/>
    <n v="41.293532338308459"/>
    <x v="1"/>
    <n v="201"/>
    <n v="177"/>
    <n v="59"/>
    <n v="7472"/>
    <n v="113"/>
    <n v="68"/>
    <n v="83"/>
    <x v="1"/>
  </r>
  <r>
    <x v="0"/>
    <x v="12"/>
    <s v="4074"/>
    <s v="Ynysawdre Comprehensive School"/>
    <n v="21.311475409836063"/>
    <n v="75.27472527472527"/>
    <n v="36.81318681318681"/>
    <n v="34.024725274725277"/>
    <n v="59.340659340659343"/>
    <n v="44.505494505494504"/>
    <n v="44.505494505494504"/>
    <x v="1"/>
    <n v="182"/>
    <n v="137"/>
    <n v="67"/>
    <n v="6192.5"/>
    <n v="108"/>
    <n v="81"/>
    <n v="81"/>
    <x v="1"/>
  </r>
  <r>
    <x v="0"/>
    <x v="12"/>
    <s v="4076"/>
    <s v="PENCOED COMPREHENSIVE"/>
    <n v="13.40909090909091"/>
    <n v="87.362637362637358"/>
    <n v="44.505494505494504"/>
    <n v="45.181318681318679"/>
    <n v="63.18681318681319"/>
    <n v="52.197802197802197"/>
    <n v="64.835164835164832"/>
    <x v="1"/>
    <n v="182"/>
    <n v="159"/>
    <n v="81"/>
    <n v="8223"/>
    <n v="115"/>
    <n v="95"/>
    <n v="118"/>
    <x v="0"/>
  </r>
  <r>
    <x v="0"/>
    <x v="12"/>
    <s v="4078"/>
    <s v="Brynteg  School"/>
    <n v="10.322156476002629"/>
    <n v="94.242424242424249"/>
    <n v="46.666666666666664"/>
    <n v="44.834848484848486"/>
    <n v="55.151515151515149"/>
    <n v="62.121212121212125"/>
    <n v="70.909090909090907"/>
    <x v="1"/>
    <n v="330"/>
    <n v="311"/>
    <n v="154"/>
    <n v="14795.5"/>
    <n v="182"/>
    <n v="205"/>
    <n v="234"/>
    <x v="0"/>
  </r>
  <r>
    <x v="0"/>
    <x v="12"/>
    <s v="4080"/>
    <s v="Porthcawl Comprehensive"/>
    <n v="11.826086956521738"/>
    <n v="88.584474885844756"/>
    <n v="52.511415525114153"/>
    <n v="47.285388127853878"/>
    <n v="68.949771689497723"/>
    <n v="58.904109589041099"/>
    <n v="69.863013698630141"/>
    <x v="1"/>
    <n v="219"/>
    <n v="194"/>
    <n v="115"/>
    <n v="10355.5"/>
    <n v="151"/>
    <n v="129"/>
    <n v="153"/>
    <x v="0"/>
  </r>
  <r>
    <x v="0"/>
    <x v="12"/>
    <s v="4084"/>
    <s v="Ogmore School"/>
    <n v="19.424460431654676"/>
    <n v="83.620689655172413"/>
    <n v="35.344827586206897"/>
    <n v="35.732758620689658"/>
    <n v="57.758620689655174"/>
    <n v="42.241379310344826"/>
    <n v="48.275862068965516"/>
    <x v="1"/>
    <n v="116"/>
    <n v="97"/>
    <n v="41"/>
    <n v="4145"/>
    <n v="67"/>
    <n v="49"/>
    <n v="56"/>
    <x v="2"/>
  </r>
  <r>
    <x v="0"/>
    <x v="12"/>
    <s v="4601"/>
    <s v="Archbishop McGrath School"/>
    <n v="11.725293132328309"/>
    <n v="91.666666666666671"/>
    <n v="49.166666666666664"/>
    <n v="44.133333333333333"/>
    <n v="70.833333333333329"/>
    <n v="53.333333333333336"/>
    <n v="70"/>
    <x v="1"/>
    <n v="120"/>
    <n v="110"/>
    <n v="59"/>
    <n v="5296"/>
    <n v="85"/>
    <n v="64"/>
    <n v="84"/>
    <x v="0"/>
  </r>
  <r>
    <x v="0"/>
    <x v="13"/>
    <s v="4060"/>
    <s v="LLANTWIT MAJOR SCHOOL"/>
    <n v="11.347517730496454"/>
    <n v="86.021505376344081"/>
    <n v="36.55913978494624"/>
    <n v="36.518817204301072"/>
    <n v="56.98924731182796"/>
    <n v="40.322580645161288"/>
    <n v="61.29032258064516"/>
    <x v="1"/>
    <n v="186"/>
    <n v="160"/>
    <n v="68"/>
    <n v="6792.5"/>
    <n v="106"/>
    <n v="75"/>
    <n v="114"/>
    <x v="0"/>
  </r>
  <r>
    <x v="0"/>
    <x v="13"/>
    <s v="4061"/>
    <s v="BARRY COMPREHENSIVE SCHOOL"/>
    <n v="19.402985074626866"/>
    <n v="81.395348837209298"/>
    <n v="34.883720930232556"/>
    <n v="34.853488372093025"/>
    <n v="52.093023255813954"/>
    <n v="40.930232558139537"/>
    <n v="60"/>
    <x v="1"/>
    <n v="215"/>
    <n v="175"/>
    <n v="75"/>
    <n v="7493.5"/>
    <n v="112"/>
    <n v="88"/>
    <n v="129"/>
    <x v="2"/>
  </r>
  <r>
    <x v="0"/>
    <x v="13"/>
    <s v="4062"/>
    <s v="BRYN HAFREN COMPREHENSIVE"/>
    <n v="23.796296296296298"/>
    <n v="90.134529147982065"/>
    <n v="34.977578475336323"/>
    <n v="39.381165919282509"/>
    <n v="59.641255605381168"/>
    <n v="37.219730941704036"/>
    <n v="50.224215246636774"/>
    <x v="1"/>
    <n v="223"/>
    <n v="201"/>
    <n v="78"/>
    <n v="8782"/>
    <n v="133"/>
    <n v="83"/>
    <n v="112"/>
    <x v="1"/>
  </r>
  <r>
    <x v="0"/>
    <x v="13"/>
    <s v="4065"/>
    <s v="COWBRIDGE COMPREHENSIVE SCHOOL"/>
    <n v="3.4136546184738958"/>
    <n v="97.474747474747474"/>
    <n v="77.272727272727266"/>
    <n v="53.76010101010101"/>
    <n v="85.858585858585855"/>
    <n v="81.313131313131308"/>
    <n v="89.393939393939391"/>
    <x v="1"/>
    <n v="198"/>
    <n v="193"/>
    <n v="153"/>
    <n v="10644.5"/>
    <n v="170"/>
    <n v="161"/>
    <n v="177"/>
    <x v="3"/>
  </r>
  <r>
    <x v="0"/>
    <x v="13"/>
    <s v="4066"/>
    <s v="YSGOL GYFUN BRO MORGANNWG"/>
    <n v="8.0054274084124835"/>
    <n v="94.047619047619051"/>
    <n v="51.19047619047619"/>
    <n v="49.767857142857146"/>
    <n v="65.476190476190482"/>
    <n v="60.714285714285715"/>
    <n v="52.38095238095238"/>
    <x v="0"/>
    <n v="168"/>
    <n v="158"/>
    <n v="86"/>
    <n v="8361"/>
    <n v="110"/>
    <n v="102"/>
    <n v="88"/>
    <x v="3"/>
  </r>
  <r>
    <x v="0"/>
    <x v="13"/>
    <s v="4612"/>
    <s v="ST RICHARD GWYN RC HIGH SCHOOL"/>
    <n v="10.891089108910892"/>
    <n v="94.656488549618317"/>
    <n v="48.854961832061072"/>
    <n v="44.438931297709921"/>
    <n v="64.885496183206101"/>
    <n v="58.015267175572518"/>
    <n v="56.488549618320612"/>
    <x v="1"/>
    <n v="131"/>
    <n v="124"/>
    <n v="64"/>
    <n v="5821.5"/>
    <n v="85"/>
    <n v="76"/>
    <n v="74"/>
    <x v="0"/>
  </r>
  <r>
    <x v="0"/>
    <x v="13"/>
    <s v="5400"/>
    <s v="Stanwell School"/>
    <n v="3.7444933920704844"/>
    <n v="96.981132075471692"/>
    <n v="66.79245283018868"/>
    <n v="57.660377358490564"/>
    <n v="81.886792452830193"/>
    <n v="70.566037735849051"/>
    <n v="78.490566037735846"/>
    <x v="1"/>
    <n v="265"/>
    <n v="257"/>
    <n v="177"/>
    <n v="15280"/>
    <n v="217"/>
    <n v="187"/>
    <n v="208"/>
    <x v="3"/>
  </r>
  <r>
    <x v="0"/>
    <x v="13"/>
    <s v="5401"/>
    <s v="St Cyres"/>
    <n v="11.175020542317174"/>
    <n v="90.114068441064646"/>
    <n v="48.28897338403042"/>
    <n v="42.754752851711025"/>
    <n v="67.300380228136888"/>
    <n v="53.231939163498097"/>
    <n v="79.467680608365015"/>
    <x v="1"/>
    <n v="263"/>
    <n v="237"/>
    <n v="127"/>
    <n v="11244.5"/>
    <n v="177"/>
    <n v="140"/>
    <n v="209"/>
    <x v="0"/>
  </r>
  <r>
    <x v="0"/>
    <x v="14"/>
    <s v="4019"/>
    <s v="Bryncelynnog Comprehensive School"/>
    <n v="11.472081218274113"/>
    <n v="84.360189573459721"/>
    <n v="42.18009478672986"/>
    <n v="37.79857819905213"/>
    <n v="53.554502369668249"/>
    <n v="48.81516587677725"/>
    <n v="59.241706161137444"/>
    <x v="1"/>
    <n v="211"/>
    <n v="178"/>
    <n v="89"/>
    <n v="7975.5"/>
    <n v="113"/>
    <n v="103"/>
    <n v="125"/>
    <x v="0"/>
  </r>
  <r>
    <x v="0"/>
    <x v="14"/>
    <s v="4022"/>
    <s v="The Coedylan Comprehensive"/>
    <n v="20.519480519480521"/>
    <n v="79.354838709677423"/>
    <n v="35.483870967741936"/>
    <n v="36.032258064516128"/>
    <n v="50.322580645161288"/>
    <n v="42.58064516129032"/>
    <n v="61.29032258064516"/>
    <x v="1"/>
    <n v="155"/>
    <n v="123"/>
    <n v="55"/>
    <n v="5585"/>
    <n v="78"/>
    <n v="66"/>
    <n v="95"/>
    <x v="1"/>
  </r>
  <r>
    <x v="0"/>
    <x v="14"/>
    <s v="4027"/>
    <s v="Hawthorn High School"/>
    <n v="25.116822429906545"/>
    <n v="88.82352941176471"/>
    <n v="41.176470588235297"/>
    <n v="37.53235294117647"/>
    <n v="57.058823529411768"/>
    <n v="53.529411764705884"/>
    <n v="48.235294117647058"/>
    <x v="1"/>
    <n v="170"/>
    <n v="151"/>
    <n v="70"/>
    <n v="6380.5"/>
    <n v="97"/>
    <n v="91"/>
    <n v="82"/>
    <x v="1"/>
  </r>
  <r>
    <x v="0"/>
    <x v="14"/>
    <s v="4053"/>
    <s v="Mountain Ash Comprehensive"/>
    <n v="25.555555555555554"/>
    <n v="78.63636363636364"/>
    <n v="25.90909090909091"/>
    <n v="29.913636363636364"/>
    <n v="46.81818181818182"/>
    <n v="37.272727272727273"/>
    <n v="34.090909090909093"/>
    <x v="1"/>
    <n v="220"/>
    <n v="173"/>
    <n v="57"/>
    <n v="6581"/>
    <n v="103"/>
    <n v="82"/>
    <n v="75"/>
    <x v="1"/>
  </r>
  <r>
    <x v="0"/>
    <x v="14"/>
    <s v="4054"/>
    <s v="Ysgol Gyfun Garth Olwg"/>
    <n v="10.225763612217795"/>
    <n v="86.666666666666671"/>
    <n v="48"/>
    <n v="48.06"/>
    <n v="66"/>
    <n v="48.666666666666664"/>
    <n v="70.666666666666671"/>
    <x v="0"/>
    <n v="150"/>
    <n v="130"/>
    <n v="72"/>
    <n v="7209"/>
    <n v="99"/>
    <n v="73"/>
    <n v="106"/>
    <x v="0"/>
  </r>
  <r>
    <x v="0"/>
    <x v="14"/>
    <s v="4056"/>
    <s v="BLAENGWAWR COMPREHENSIVE"/>
    <n v="27.130434782608699"/>
    <n v="74.603174603174608"/>
    <n v="26.984126984126984"/>
    <n v="31.00793650793651"/>
    <n v="50"/>
    <n v="30.952380952380953"/>
    <n v="49.206349206349209"/>
    <x v="1"/>
    <n v="126"/>
    <n v="94"/>
    <n v="34"/>
    <n v="3907"/>
    <n v="63"/>
    <n v="39"/>
    <n v="62"/>
    <x v="1"/>
  </r>
  <r>
    <x v="0"/>
    <x v="14"/>
    <s v="4057"/>
    <s v="TONYREFAIL SCHOOL"/>
    <n v="25.543478260869566"/>
    <n v="81.318681318681314"/>
    <n v="36.263736263736263"/>
    <n v="31.793956043956044"/>
    <n v="49.450549450549453"/>
    <n v="41.208791208791212"/>
    <n v="45.604395604395606"/>
    <x v="1"/>
    <n v="182"/>
    <n v="148"/>
    <n v="66"/>
    <n v="5786.5"/>
    <n v="90"/>
    <n v="75"/>
    <n v="83"/>
    <x v="1"/>
  </r>
  <r>
    <x v="0"/>
    <x v="14"/>
    <s v="4081"/>
    <s v="Treorchy Comprehensive School"/>
    <n v="22.036727879799667"/>
    <n v="84.888888888888886"/>
    <n v="40"/>
    <n v="43.828888888888891"/>
    <n v="58.666666666666664"/>
    <n v="42.666666666666664"/>
    <n v="55.555555555555557"/>
    <x v="1"/>
    <n v="225"/>
    <n v="191"/>
    <n v="90"/>
    <n v="9861.5"/>
    <n v="132"/>
    <n v="96"/>
    <n v="125"/>
    <x v="1"/>
  </r>
  <r>
    <x v="0"/>
    <x v="14"/>
    <s v="4083"/>
    <s v="Ferndale Community School"/>
    <n v="40.754039497307005"/>
    <n v="76.146788990825684"/>
    <n v="29.357798165137616"/>
    <n v="30.004587155963304"/>
    <n v="52.293577981651374"/>
    <n v="33.027522935779814"/>
    <n v="41.284403669724767"/>
    <x v="1"/>
    <n v="109"/>
    <n v="83"/>
    <n v="32"/>
    <n v="3270.5"/>
    <n v="57"/>
    <n v="36"/>
    <n v="45"/>
    <x v="4"/>
  </r>
  <r>
    <x v="0"/>
    <x v="14"/>
    <s v="4087"/>
    <s v="Porth County Community"/>
    <n v="20.925747348119575"/>
    <n v="74.761904761904759"/>
    <n v="33.80952380952381"/>
    <n v="32.335714285714289"/>
    <n v="49.047619047619051"/>
    <n v="36.666666666666664"/>
    <n v="65.714285714285708"/>
    <x v="1"/>
    <n v="210"/>
    <n v="157"/>
    <n v="71"/>
    <n v="6790.5"/>
    <n v="103"/>
    <n v="77"/>
    <n v="138"/>
    <x v="1"/>
  </r>
  <r>
    <x v="0"/>
    <x v="14"/>
    <s v="4088"/>
    <s v="YSGOL GYFUN LLANHARI"/>
    <n v="10.159118727050185"/>
    <n v="88.405797101449281"/>
    <n v="36.231884057971016"/>
    <n v="40.268115942028984"/>
    <n v="52.173913043478258"/>
    <n v="38.405797101449274"/>
    <n v="50"/>
    <x v="0"/>
    <n v="138"/>
    <n v="122"/>
    <n v="50"/>
    <n v="5557"/>
    <n v="72"/>
    <n v="53"/>
    <n v="69"/>
    <x v="0"/>
  </r>
  <r>
    <x v="0"/>
    <x v="14"/>
    <s v="4095"/>
    <s v="Tonypandy Community College"/>
    <n v="17.904509283819628"/>
    <n v="74.545454545454547"/>
    <n v="31.515151515151516"/>
    <n v="31.52121212121212"/>
    <n v="36.363636363636367"/>
    <n v="39.393939393939391"/>
    <n v="49.696969696969695"/>
    <x v="1"/>
    <n v="165"/>
    <n v="123"/>
    <n v="52"/>
    <n v="5201"/>
    <n v="60"/>
    <n v="65"/>
    <n v="82"/>
    <x v="2"/>
  </r>
  <r>
    <x v="0"/>
    <x v="14"/>
    <s v="4096"/>
    <s v="Y Pant Comprehensive"/>
    <n v="7.7324973876698007"/>
    <n v="95.58011049723757"/>
    <n v="50.828729281767956"/>
    <n v="51.530386740331494"/>
    <n v="64.088397790055254"/>
    <n v="51.933701657458563"/>
    <n v="70.165745856353595"/>
    <x v="1"/>
    <n v="181"/>
    <n v="173"/>
    <n v="92"/>
    <n v="9327"/>
    <n v="116"/>
    <n v="94"/>
    <n v="127"/>
    <x v="3"/>
  </r>
  <r>
    <x v="0"/>
    <x v="14"/>
    <s v="4097"/>
    <s v="Ysgol Gyfun Cymer Rhondda"/>
    <n v="17.475728155339805"/>
    <n v="88"/>
    <n v="38.666666666666664"/>
    <n v="46.033333333333331"/>
    <n v="66.666666666666671"/>
    <n v="41.333333333333336"/>
    <n v="48"/>
    <x v="0"/>
    <n v="150"/>
    <n v="132"/>
    <n v="58"/>
    <n v="6905"/>
    <n v="100"/>
    <n v="62"/>
    <n v="72"/>
    <x v="2"/>
  </r>
  <r>
    <x v="0"/>
    <x v="14"/>
    <s v="4100"/>
    <s v="Aberdare Boys' Comprehensive"/>
    <n v="26.703499079189687"/>
    <n v="75.78125"/>
    <n v="21.875"/>
    <n v="30.76953125"/>
    <n v="41.40625"/>
    <n v="35.9375"/>
    <n v="31.25"/>
    <x v="1"/>
    <n v="128"/>
    <n v="97"/>
    <n v="28"/>
    <n v="3938.5"/>
    <n v="53"/>
    <n v="46"/>
    <n v="40"/>
    <x v="1"/>
  </r>
  <r>
    <x v="0"/>
    <x v="14"/>
    <s v="4101"/>
    <s v="Aberdare Girls School"/>
    <n v="29.198473282442748"/>
    <n v="81.188118811881182"/>
    <n v="38.613861386138616"/>
    <n v="37.683168316831683"/>
    <n v="60.396039603960396"/>
    <n v="49.504950495049506"/>
    <n v="48.514851485148512"/>
    <x v="1"/>
    <n v="101"/>
    <n v="82"/>
    <n v="39"/>
    <n v="3806"/>
    <n v="61"/>
    <n v="50"/>
    <n v="49"/>
    <x v="1"/>
  </r>
  <r>
    <x v="0"/>
    <x v="14"/>
    <s v="4105"/>
    <s v="Ysgol Gyfun Rhydywaun"/>
    <n v="15.491009681881051"/>
    <n v="92.617449664429529"/>
    <n v="37.583892617449663"/>
    <n v="43.912751677852349"/>
    <n v="67.785234899328856"/>
    <n v="38.926174496644293"/>
    <n v="57.718120805369125"/>
    <x v="0"/>
    <n v="149"/>
    <n v="138"/>
    <n v="56"/>
    <n v="6543"/>
    <n v="101"/>
    <n v="58"/>
    <n v="86"/>
    <x v="2"/>
  </r>
  <r>
    <x v="0"/>
    <x v="14"/>
    <s v="4602"/>
    <s v="Cardinal Newman R.C."/>
    <n v="12.581699346405228"/>
    <n v="86.524822695035468"/>
    <n v="34.042553191489361"/>
    <n v="38.886524822695037"/>
    <n v="59.574468085106382"/>
    <n v="41.134751773049643"/>
    <n v="45.390070921985817"/>
    <x v="1"/>
    <n v="141"/>
    <n v="122"/>
    <n v="48"/>
    <n v="5483"/>
    <n v="84"/>
    <n v="58"/>
    <n v="64"/>
    <x v="0"/>
  </r>
  <r>
    <x v="0"/>
    <x v="14"/>
    <s v="4604"/>
    <s v="St.John Baptist High School"/>
    <n v="10.949868073878628"/>
    <n v="97.350993377483448"/>
    <n v="63.576158940397349"/>
    <n v="46.589403973509931"/>
    <n v="80.794701986754973"/>
    <n v="68.211920529801318"/>
    <n v="69.536423841059602"/>
    <x v="1"/>
    <n v="151"/>
    <n v="147"/>
    <n v="96"/>
    <n v="7035"/>
    <n v="122"/>
    <n v="103"/>
    <n v="105"/>
    <x v="0"/>
  </r>
  <r>
    <x v="0"/>
    <x v="15"/>
    <s v="4011"/>
    <s v="Afon Taf High School"/>
    <n v="23.670490093847757"/>
    <n v="86.458333333333329"/>
    <n v="32.8125"/>
    <n v="34.895833333333336"/>
    <n v="46.875"/>
    <n v="45.833333333333336"/>
    <n v="48.958333333333336"/>
    <x v="1"/>
    <n v="192"/>
    <n v="166"/>
    <n v="63"/>
    <n v="6700"/>
    <n v="90"/>
    <n v="88"/>
    <n v="94"/>
    <x v="1"/>
  </r>
  <r>
    <x v="0"/>
    <x v="15"/>
    <s v="4012"/>
    <s v="PEN-Y-DRE HIGH SCHOOL"/>
    <n v="34.278668310727497"/>
    <n v="71.345029239766077"/>
    <n v="21.637426900584796"/>
    <n v="24.953216374269005"/>
    <n v="35.087719298245617"/>
    <n v="29.239766081871345"/>
    <n v="29.239766081871345"/>
    <x v="1"/>
    <n v="171"/>
    <n v="122"/>
    <n v="37"/>
    <n v="4267"/>
    <n v="60"/>
    <n v="50"/>
    <n v="50"/>
    <x v="4"/>
  </r>
  <r>
    <x v="0"/>
    <x v="15"/>
    <s v="4013"/>
    <s v="Cyfarthfa High School"/>
    <n v="17.957166392092258"/>
    <n v="86.956521739130437"/>
    <n v="45.454545454545453"/>
    <n v="39.333992094861657"/>
    <n v="59.288537549407117"/>
    <n v="50.988142292490117"/>
    <n v="60.474308300395258"/>
    <x v="1"/>
    <n v="253"/>
    <n v="220"/>
    <n v="115"/>
    <n v="9951.5"/>
    <n v="150"/>
    <n v="129"/>
    <n v="153"/>
    <x v="2"/>
  </r>
  <r>
    <x v="0"/>
    <x v="15"/>
    <s v="4600"/>
    <s v="Bishop Hedley High School"/>
    <n v="22.535211267605636"/>
    <n v="81.147540983606561"/>
    <n v="28.688524590163933"/>
    <n v="35.344262295081968"/>
    <n v="40.16393442622951"/>
    <n v="35.245901639344261"/>
    <n v="41.803278688524593"/>
    <x v="1"/>
    <n v="122"/>
    <n v="99"/>
    <n v="35"/>
    <n v="4312"/>
    <n v="49"/>
    <n v="43"/>
    <n v="51"/>
    <x v="1"/>
  </r>
  <r>
    <x v="0"/>
    <x v="16"/>
    <s v="4031"/>
    <s v="Newbridge Comprehensive"/>
    <n v="12.256586483390606"/>
    <n v="89.099526066350705"/>
    <n v="54.028436018957343"/>
    <n v="44.988151658767769"/>
    <n v="61.611374407582936"/>
    <n v="65.402843601895739"/>
    <n v="78.672985781990519"/>
    <x v="1"/>
    <n v="211"/>
    <n v="188"/>
    <n v="114"/>
    <n v="9492.5"/>
    <n v="130"/>
    <n v="138"/>
    <n v="166"/>
    <x v="0"/>
  </r>
  <r>
    <x v="0"/>
    <x v="16"/>
    <s v="4032"/>
    <s v="Pontllanfraith Comprehensive"/>
    <n v="13.698630136986301"/>
    <n v="77.297297297297291"/>
    <n v="34.594594594594597"/>
    <n v="30.978378378378377"/>
    <n v="56.756756756756758"/>
    <n v="41.621621621621621"/>
    <n v="44.324324324324323"/>
    <x v="1"/>
    <n v="185"/>
    <n v="143"/>
    <n v="64"/>
    <n v="5731"/>
    <n v="105"/>
    <n v="77"/>
    <n v="82"/>
    <x v="0"/>
  </r>
  <r>
    <x v="0"/>
    <x v="16"/>
    <s v="4046"/>
    <s v="Blackwood Comprehensive School"/>
    <n v="16.959669079627716"/>
    <n v="86.567164179104481"/>
    <n v="35.323383084577117"/>
    <n v="39.666666666666664"/>
    <n v="50.746268656716417"/>
    <n v="41.293532338308459"/>
    <n v="65.671641791044777"/>
    <x v="1"/>
    <n v="201"/>
    <n v="174"/>
    <n v="71"/>
    <n v="7973"/>
    <n v="102"/>
    <n v="83"/>
    <n v="132"/>
    <x v="2"/>
  </r>
  <r>
    <x v="0"/>
    <x v="16"/>
    <s v="4053"/>
    <s v="Oakdale Comprehensive"/>
    <n v="16.123499142367066"/>
    <n v="75.961538461538467"/>
    <n v="36.53846153846154"/>
    <n v="28.745192307692307"/>
    <n v="49.03846153846154"/>
    <n v="43.269230769230766"/>
    <n v="44.230769230769234"/>
    <x v="1"/>
    <n v="104"/>
    <n v="79"/>
    <n v="38"/>
    <n v="2989.5"/>
    <n v="51"/>
    <n v="45"/>
    <n v="46"/>
    <x v="2"/>
  </r>
  <r>
    <x v="0"/>
    <x v="16"/>
    <s v="4065"/>
    <s v="St Cenydd School"/>
    <n v="22.687439143135347"/>
    <n v="75.369458128078819"/>
    <n v="29.064039408866996"/>
    <n v="34.687192118226598"/>
    <n v="47.290640394088669"/>
    <n v="33.497536945812811"/>
    <n v="50.24630541871921"/>
    <x v="1"/>
    <n v="203"/>
    <n v="153"/>
    <n v="59"/>
    <n v="7041.5"/>
    <n v="96"/>
    <n v="68"/>
    <n v="102"/>
    <x v="1"/>
  </r>
  <r>
    <x v="0"/>
    <x v="16"/>
    <s v="4068"/>
    <s v="Risca Community Comprehensive"/>
    <n v="19.193857965451055"/>
    <n v="88.349514563106794"/>
    <n v="22.33009708737864"/>
    <n v="29.553398058252426"/>
    <n v="44.660194174757279"/>
    <n v="26.21359223300971"/>
    <n v="34.95145631067961"/>
    <x v="1"/>
    <n v="103"/>
    <n v="91"/>
    <n v="23"/>
    <n v="3044"/>
    <n v="46"/>
    <n v="27"/>
    <n v="36"/>
    <x v="2"/>
  </r>
  <r>
    <x v="0"/>
    <x v="16"/>
    <s v="4070"/>
    <s v="St Martins School"/>
    <n v="19.36936936936937"/>
    <n v="92.777777777777771"/>
    <n v="50"/>
    <n v="51.177777777777777"/>
    <n v="70"/>
    <n v="54.444444444444443"/>
    <n v="66.111111111111114"/>
    <x v="1"/>
    <n v="180"/>
    <n v="167"/>
    <n v="90"/>
    <n v="9212"/>
    <n v="126"/>
    <n v="98"/>
    <n v="119"/>
    <x v="2"/>
  </r>
  <r>
    <x v="0"/>
    <x v="16"/>
    <s v="4073"/>
    <s v="HEOLDDU COMPREHENSIVE SCHOOL"/>
    <n v="19.780219780219781"/>
    <n v="88.666666666666671"/>
    <n v="28.666666666666668"/>
    <n v="37.43"/>
    <n v="50"/>
    <n v="35.333333333333336"/>
    <n v="50"/>
    <x v="1"/>
    <n v="150"/>
    <n v="133"/>
    <n v="43"/>
    <n v="5614.5"/>
    <n v="75"/>
    <n v="53"/>
    <n v="75"/>
    <x v="2"/>
  </r>
  <r>
    <x v="0"/>
    <x v="16"/>
    <s v="4075"/>
    <s v="Lewis School Pengam"/>
    <n v="20"/>
    <n v="83.695652173913047"/>
    <n v="27.173913043478262"/>
    <n v="33.834239130434781"/>
    <n v="41.847826086956523"/>
    <n v="44.021739130434781"/>
    <n v="36.956521739130437"/>
    <x v="1"/>
    <n v="184"/>
    <n v="154"/>
    <n v="50"/>
    <n v="6225.5"/>
    <n v="77"/>
    <n v="81"/>
    <n v="68"/>
    <x v="2"/>
  </r>
  <r>
    <x v="0"/>
    <x v="16"/>
    <s v="4077"/>
    <s v="Lewis Girls Comprehensive"/>
    <n v="20.97902097902098"/>
    <n v="91.05263157894737"/>
    <n v="40"/>
    <n v="41.255263157894738"/>
    <n v="57.89473684210526"/>
    <n v="44.210526315789473"/>
    <n v="47.368421052631582"/>
    <x v="1"/>
    <n v="190"/>
    <n v="173"/>
    <n v="76"/>
    <n v="7838.5"/>
    <n v="110"/>
    <n v="84"/>
    <n v="90"/>
    <x v="1"/>
  </r>
  <r>
    <x v="0"/>
    <x v="16"/>
    <s v="4090"/>
    <s v="Rhymney Comprehensive School,"/>
    <n v="28.805620608899297"/>
    <n v="73.295454545454547"/>
    <n v="30.681818181818183"/>
    <n v="32.15056818181818"/>
    <n v="43.75"/>
    <n v="44.886363636363633"/>
    <n v="39.772727272727273"/>
    <x v="1"/>
    <n v="176"/>
    <n v="129"/>
    <n v="54"/>
    <n v="5658.5"/>
    <n v="77"/>
    <n v="79"/>
    <n v="70"/>
    <x v="1"/>
  </r>
  <r>
    <x v="0"/>
    <x v="16"/>
    <s v="4093"/>
    <s v="Bedwas High School"/>
    <n v="22.630834512022631"/>
    <n v="92.307692307692307"/>
    <n v="41.025641025641029"/>
    <n v="41.910256410256409"/>
    <n v="58.974358974358971"/>
    <n v="48.07692307692308"/>
    <n v="61.53846153846154"/>
    <x v="1"/>
    <n v="156"/>
    <n v="144"/>
    <n v="64"/>
    <n v="6538"/>
    <n v="92"/>
    <n v="75"/>
    <n v="96"/>
    <x v="1"/>
  </r>
  <r>
    <x v="0"/>
    <x v="16"/>
    <s v="4103"/>
    <s v="Ysgol Gyfun Cwm Rhymni"/>
    <n v="14.149139579349903"/>
    <n v="88.324873096446694"/>
    <n v="51.269035532994927"/>
    <n v="47.845177664974621"/>
    <n v="71.065989847715741"/>
    <n v="57.868020304568525"/>
    <n v="63.451776649746193"/>
    <x v="0"/>
    <n v="197"/>
    <n v="174"/>
    <n v="101"/>
    <n v="9425.5"/>
    <n v="140"/>
    <n v="114"/>
    <n v="125"/>
    <x v="0"/>
  </r>
  <r>
    <x v="0"/>
    <x v="16"/>
    <s v="5400"/>
    <s v="Cwmcarn High School"/>
    <n v="12.5"/>
    <n v="93.670886075949369"/>
    <n v="56.962025316455694"/>
    <n v="51.756329113924053"/>
    <n v="79.113924050632917"/>
    <n v="66.455696202531641"/>
    <n v="66.455696202531641"/>
    <x v="1"/>
    <n v="158"/>
    <n v="148"/>
    <n v="90"/>
    <n v="8177.5"/>
    <n v="125"/>
    <n v="105"/>
    <n v="105"/>
    <x v="0"/>
  </r>
  <r>
    <x v="0"/>
    <x v="17"/>
    <s v="4045"/>
    <s v="Glyncoed Comprehensive"/>
    <n v="23.863636363636363"/>
    <n v="83.84615384615384"/>
    <n v="41.53846153846154"/>
    <n v="37.630769230769232"/>
    <n v="65.384615384615387"/>
    <n v="49.230769230769234"/>
    <n v="59.230769230769234"/>
    <x v="1"/>
    <n v="130"/>
    <n v="109"/>
    <n v="54"/>
    <n v="4892"/>
    <n v="85"/>
    <n v="64"/>
    <n v="77"/>
    <x v="1"/>
  </r>
  <r>
    <x v="0"/>
    <x v="17"/>
    <s v="4061"/>
    <s v="Tredegar Comprehensive School"/>
    <n v="22.58064516129032"/>
    <n v="76.687116564417181"/>
    <n v="30.674846625766872"/>
    <n v="33.180981595092021"/>
    <n v="46.625766871165645"/>
    <n v="34.969325153374236"/>
    <n v="42.331288343558285"/>
    <x v="1"/>
    <n v="163"/>
    <n v="125"/>
    <n v="50"/>
    <n v="5408.5"/>
    <n v="76"/>
    <n v="57"/>
    <n v="69"/>
    <x v="1"/>
  </r>
  <r>
    <x v="0"/>
    <x v="17"/>
    <s v="4067"/>
    <s v="Ebbw Vale Comprehensive"/>
    <n v="21.172022684310019"/>
    <n v="80.27210884353741"/>
    <n v="31.292517006802722"/>
    <n v="33.874149659863946"/>
    <n v="46.938775510204081"/>
    <n v="37.414965986394556"/>
    <n v="42.857142857142854"/>
    <x v="1"/>
    <n v="147"/>
    <n v="118"/>
    <n v="46"/>
    <n v="4979.5"/>
    <n v="69"/>
    <n v="55"/>
    <n v="63"/>
    <x v="1"/>
  </r>
  <r>
    <x v="0"/>
    <x v="17"/>
    <s v="4073"/>
    <s v="Nantyglo Comprehensive School"/>
    <n v="25.700934579439249"/>
    <n v="72.56637168141593"/>
    <n v="14.159292035398231"/>
    <n v="27.823008849557521"/>
    <n v="29.20353982300885"/>
    <n v="23.893805309734514"/>
    <n v="25.663716814159294"/>
    <x v="1"/>
    <n v="113"/>
    <n v="82"/>
    <n v="16"/>
    <n v="3144"/>
    <n v="33"/>
    <n v="27"/>
    <n v="29"/>
    <x v="1"/>
  </r>
  <r>
    <x v="0"/>
    <x v="17"/>
    <s v="4074"/>
    <s v="Abertillery Comprehensive"/>
    <n v="21.022727272727273"/>
    <n v="78.894472361809051"/>
    <n v="24.120603015075378"/>
    <n v="34.628140703517587"/>
    <n v="37.688442211055275"/>
    <n v="34.673366834170857"/>
    <n v="45.7286432160804"/>
    <x v="1"/>
    <n v="199"/>
    <n v="157"/>
    <n v="48"/>
    <n v="6891"/>
    <n v="75"/>
    <n v="69"/>
    <n v="91"/>
    <x v="1"/>
  </r>
  <r>
    <x v="0"/>
    <x v="17"/>
    <s v="5401"/>
    <s v="Brynmawr Comprehensive"/>
    <n v="11.570247933884298"/>
    <n v="93.037974683544306"/>
    <n v="48.101265822784811"/>
    <n v="46.674050632911396"/>
    <n v="68.35443037974683"/>
    <n v="53.164556962025316"/>
    <n v="73.417721518987335"/>
    <x v="1"/>
    <n v="158"/>
    <n v="147"/>
    <n v="76"/>
    <n v="7374.5"/>
    <n v="108"/>
    <n v="84"/>
    <n v="116"/>
    <x v="0"/>
  </r>
  <r>
    <x v="0"/>
    <x v="18"/>
    <s v="4050"/>
    <s v="Llantarnam School"/>
    <n v="16.085578446909668"/>
    <n v="81.856540084388186"/>
    <n v="30.80168776371308"/>
    <n v="36.286919831223628"/>
    <n v="44.725738396624472"/>
    <n v="38.81856540084388"/>
    <n v="51.054852320675103"/>
    <x v="1"/>
    <n v="237"/>
    <n v="194"/>
    <n v="73"/>
    <n v="8600"/>
    <n v="106"/>
    <n v="92"/>
    <n v="121"/>
    <x v="2"/>
  </r>
  <r>
    <x v="0"/>
    <x v="18"/>
    <s v="4051"/>
    <s v="Croesyceiliog School"/>
    <n v="11.72886519421173"/>
    <n v="91.814946619217082"/>
    <n v="50.889679715302492"/>
    <n v="42.745551601423486"/>
    <n v="70.462633451957302"/>
    <n v="55.871886120996443"/>
    <n v="66.192170818505332"/>
    <x v="1"/>
    <n v="281"/>
    <n v="258"/>
    <n v="143"/>
    <n v="12011.5"/>
    <n v="198"/>
    <n v="157"/>
    <n v="186"/>
    <x v="0"/>
  </r>
  <r>
    <x v="0"/>
    <x v="18"/>
    <s v="4062"/>
    <s v="FAIRWATER HIGH SCHOOL"/>
    <n v="19.549763033175356"/>
    <n v="80.540540540540547"/>
    <n v="31.351351351351351"/>
    <n v="30.462162162162162"/>
    <n v="44.864864864864863"/>
    <n v="36.756756756756758"/>
    <n v="62.162162162162161"/>
    <x v="1"/>
    <n v="185"/>
    <n v="149"/>
    <n v="58"/>
    <n v="5635.5"/>
    <n v="83"/>
    <n v="68"/>
    <n v="115"/>
    <x v="2"/>
  </r>
  <r>
    <x v="0"/>
    <x v="18"/>
    <s v="4070"/>
    <s v="Abersychan Comprehensive"/>
    <n v="22.527472527472529"/>
    <n v="84.102564102564102"/>
    <n v="26.666666666666668"/>
    <n v="36.343589743589746"/>
    <n v="50.769230769230766"/>
    <n v="30.76923076923077"/>
    <n v="44.615384615384613"/>
    <x v="1"/>
    <n v="195"/>
    <n v="164"/>
    <n v="52"/>
    <n v="7087"/>
    <n v="99"/>
    <n v="60"/>
    <n v="87"/>
    <x v="1"/>
  </r>
  <r>
    <x v="0"/>
    <x v="18"/>
    <s v="4072"/>
    <s v="West Monmouth School"/>
    <n v="17.436791630340018"/>
    <n v="74.568965517241381"/>
    <n v="34.051724137931032"/>
    <n v="28.618534482758619"/>
    <n v="48.706896551724135"/>
    <n v="49.137931034482762"/>
    <n v="43.103448275862071"/>
    <x v="1"/>
    <n v="232"/>
    <n v="173"/>
    <n v="79"/>
    <n v="6639.5"/>
    <n v="113"/>
    <n v="114"/>
    <n v="100"/>
    <x v="2"/>
  </r>
  <r>
    <x v="0"/>
    <x v="18"/>
    <s v="4075"/>
    <s v="YSGOL GYFUN GWYNLLYW"/>
    <n v="11.554921540656206"/>
    <n v="97.857142857142861"/>
    <n v="55.714285714285715"/>
    <n v="54.414285714285711"/>
    <n v="75.714285714285708"/>
    <n v="65"/>
    <n v="63.571428571428569"/>
    <x v="0"/>
    <n v="140"/>
    <n v="137"/>
    <n v="78"/>
    <n v="7618"/>
    <n v="106"/>
    <n v="91"/>
    <n v="89"/>
    <x v="0"/>
  </r>
  <r>
    <x v="0"/>
    <x v="18"/>
    <s v="4603"/>
    <s v="St. Albans Comp. R.C. HIGH"/>
    <n v="10.50531914893617"/>
    <n v="86.428571428571431"/>
    <n v="55.714285714285715"/>
    <n v="38.503571428571426"/>
    <n v="75.714285714285708"/>
    <n v="60.714285714285715"/>
    <n v="70.714285714285708"/>
    <x v="1"/>
    <n v="140"/>
    <n v="121"/>
    <n v="78"/>
    <n v="5390.5"/>
    <n v="106"/>
    <n v="85"/>
    <n v="99"/>
    <x v="0"/>
  </r>
  <r>
    <x v="0"/>
    <x v="19"/>
    <s v="4060"/>
    <s v="Monmouth Comprehensive School"/>
    <n v="9.1614906832298146"/>
    <n v="93.560606060606062"/>
    <n v="49.621212121212125"/>
    <n v="47.204545454545453"/>
    <n v="73.106060606060609"/>
    <n v="55.68181818181818"/>
    <n v="71.212121212121218"/>
    <x v="1"/>
    <n v="264"/>
    <n v="247"/>
    <n v="131"/>
    <n v="12462"/>
    <n v="193"/>
    <n v="147"/>
    <n v="188"/>
    <x v="3"/>
  </r>
  <r>
    <x v="0"/>
    <x v="19"/>
    <s v="4064"/>
    <s v="King Henry VIII Comprehensive"/>
    <n v="16.182572614107883"/>
    <n v="83.644859813084111"/>
    <n v="40.654205607476634"/>
    <n v="37.387850467289717"/>
    <n v="61.682242990654203"/>
    <n v="44.392523364485982"/>
    <n v="54.205607476635514"/>
    <x v="1"/>
    <n v="214"/>
    <n v="179"/>
    <n v="87"/>
    <n v="8001"/>
    <n v="132"/>
    <n v="95"/>
    <n v="116"/>
    <x v="2"/>
  </r>
  <r>
    <x v="0"/>
    <x v="19"/>
    <s v="4065"/>
    <s v="Chepstow Comprehensive School"/>
    <n v="7.6374745417515282"/>
    <n v="90.376569037656907"/>
    <n v="53.556485355648533"/>
    <n v="42.77615062761506"/>
    <n v="69.874476987447693"/>
    <n v="63.179916317991633"/>
    <n v="67.36401673640168"/>
    <x v="1"/>
    <n v="239"/>
    <n v="216"/>
    <n v="128"/>
    <n v="10223.5"/>
    <n v="167"/>
    <n v="151"/>
    <n v="161"/>
    <x v="3"/>
  </r>
  <r>
    <x v="0"/>
    <x v="19"/>
    <s v="4066"/>
    <s v="Caldicot Comprehensive"/>
    <n v="10.613207547169811"/>
    <n v="87.356321839080465"/>
    <n v="43.29501915708812"/>
    <n v="42.802681992337163"/>
    <n v="63.218390804597703"/>
    <n v="48.275862068965516"/>
    <n v="60.153256704980841"/>
    <x v="1"/>
    <n v="261"/>
    <n v="228"/>
    <n v="113"/>
    <n v="11171.5"/>
    <n v="165"/>
    <n v="126"/>
    <n v="157"/>
    <x v="0"/>
  </r>
  <r>
    <x v="0"/>
    <x v="20"/>
    <s v="4003"/>
    <s v="St Julian's Comprehensive School"/>
    <n v="18.580542264752793"/>
    <n v="84.189723320158109"/>
    <n v="39.525691699604742"/>
    <n v="38.185770750988141"/>
    <n v="66.007905138339922"/>
    <n v="43.083003952569172"/>
    <n v="54.545454545454547"/>
    <x v="1"/>
    <n v="253"/>
    <n v="213"/>
    <n v="100"/>
    <n v="9661"/>
    <n v="167"/>
    <n v="109"/>
    <n v="138"/>
    <x v="2"/>
  </r>
  <r>
    <x v="0"/>
    <x v="20"/>
    <s v="4020"/>
    <s v="Duffryn High School"/>
    <n v="35.054617676266133"/>
    <n v="76.699029126213588"/>
    <n v="21.359223300970875"/>
    <n v="30.985436893203882"/>
    <n v="38.349514563106794"/>
    <n v="27.66990291262136"/>
    <n v="37.378640776699029"/>
    <x v="1"/>
    <n v="206"/>
    <n v="158"/>
    <n v="44"/>
    <n v="6383"/>
    <n v="79"/>
    <n v="57"/>
    <n v="77"/>
    <x v="4"/>
  </r>
  <r>
    <x v="0"/>
    <x v="20"/>
    <s v="4021"/>
    <s v="Hartridge Comprehensive School"/>
    <n v="31.344902386117134"/>
    <n v="70.370370370370367"/>
    <n v="11.640211640211641"/>
    <n v="26.624338624338623"/>
    <n v="36.507936507936506"/>
    <n v="23.80952380952381"/>
    <n v="15.343915343915343"/>
    <x v="1"/>
    <n v="189"/>
    <n v="133"/>
    <n v="22"/>
    <n v="5032"/>
    <n v="69"/>
    <n v="45"/>
    <n v="29"/>
    <x v="4"/>
  </r>
  <r>
    <x v="0"/>
    <x v="20"/>
    <s v="4025"/>
    <s v="Bettws High School"/>
    <n v="27.230590961761298"/>
    <n v="63.55140186915888"/>
    <n v="15.420560747663551"/>
    <n v="22.834112149532711"/>
    <n v="36.915887850467293"/>
    <n v="22.429906542056074"/>
    <n v="21.028037383177569"/>
    <x v="1"/>
    <n v="214"/>
    <n v="136"/>
    <n v="33"/>
    <n v="4886.5"/>
    <n v="79"/>
    <n v="48"/>
    <n v="45"/>
    <x v="1"/>
  </r>
  <r>
    <x v="0"/>
    <x v="20"/>
    <s v="4026"/>
    <s v="Lliswerry High School"/>
    <n v="26.975763962065329"/>
    <n v="87.434554973821989"/>
    <n v="30.890052356020941"/>
    <n v="37.725130890052355"/>
    <n v="44.502617801047123"/>
    <n v="40.837696335078533"/>
    <n v="42.408376963350783"/>
    <x v="1"/>
    <n v="191"/>
    <n v="167"/>
    <n v="59"/>
    <n v="7205.5"/>
    <n v="85"/>
    <n v="78"/>
    <n v="81"/>
    <x v="1"/>
  </r>
  <r>
    <x v="0"/>
    <x v="20"/>
    <s v="4030"/>
    <s v="Bassaleg School"/>
    <n v="4.5146726862302486"/>
    <n v="98.540145985401466"/>
    <n v="62.043795620437955"/>
    <n v="51.939781021897808"/>
    <n v="85.03649635036497"/>
    <n v="72.627737226277375"/>
    <n v="66.058394160583944"/>
    <x v="1"/>
    <n v="274"/>
    <n v="270"/>
    <n v="170"/>
    <n v="14231.5"/>
    <n v="233"/>
    <n v="199"/>
    <n v="181"/>
    <x v="3"/>
  </r>
  <r>
    <x v="0"/>
    <x v="20"/>
    <s v="4059"/>
    <s v="Caerleon Comprehensive School"/>
    <n v="2.8704422032583397"/>
    <n v="95.238095238095241"/>
    <n v="68.253968253968253"/>
    <n v="58.376984126984127"/>
    <n v="86.904761904761898"/>
    <n v="72.61904761904762"/>
    <n v="81.746031746031747"/>
    <x v="1"/>
    <n v="252"/>
    <n v="240"/>
    <n v="172"/>
    <n v="14711"/>
    <n v="219"/>
    <n v="183"/>
    <n v="206"/>
    <x v="3"/>
  </r>
  <r>
    <x v="0"/>
    <x v="20"/>
    <s v="4602"/>
    <s v="St Joseph's RC High School"/>
    <n v="11.37357830271216"/>
    <n v="94.666666666666671"/>
    <n v="56.444444444444443"/>
    <n v="46.295555555555552"/>
    <n v="72"/>
    <n v="66.666666666666671"/>
    <n v="72.888888888888886"/>
    <x v="1"/>
    <n v="225"/>
    <n v="213"/>
    <n v="127"/>
    <n v="10416.5"/>
    <n v="162"/>
    <n v="150"/>
    <n v="164"/>
    <x v="0"/>
  </r>
  <r>
    <x v="0"/>
    <x v="21"/>
    <s v="4030"/>
    <s v="RUMNEY HIGH SCHOOL"/>
    <n v="32.511737089201873"/>
    <n v="77.348066298342545"/>
    <n v="27.624309392265193"/>
    <n v="29.483425414364643"/>
    <n v="40.331491712707184"/>
    <n v="34.254143646408842"/>
    <n v="44.751381215469614"/>
    <x v="1"/>
    <n v="181"/>
    <n v="140"/>
    <n v="50"/>
    <n v="5336.5"/>
    <n v="73"/>
    <n v="62"/>
    <n v="81"/>
    <x v="4"/>
  </r>
  <r>
    <x v="0"/>
    <x v="21"/>
    <s v="4035"/>
    <s v="GLYN DERW HIGH SCHOOL"/>
    <n v="33.933933933933936"/>
    <n v="72.368421052631575"/>
    <n v="22.368421052631579"/>
    <n v="26.125"/>
    <n v="42.763157894736842"/>
    <n v="26.315789473684209"/>
    <n v="34.868421052631582"/>
    <x v="1"/>
    <n v="152"/>
    <n v="110"/>
    <n v="34"/>
    <n v="3971"/>
    <n v="65"/>
    <n v="40"/>
    <n v="53"/>
    <x v="4"/>
  </r>
  <r>
    <x v="0"/>
    <x v="21"/>
    <s v="4039"/>
    <s v="CARDIFF HIGH SCHOOL"/>
    <n v="5.2336448598130847"/>
    <n v="99.553571428571431"/>
    <n v="75.892857142857139"/>
    <n v="60.131696428571431"/>
    <n v="89.732142857142861"/>
    <n v="79.910714285714292"/>
    <n v="85.714285714285708"/>
    <x v="1"/>
    <n v="224"/>
    <n v="223"/>
    <n v="170"/>
    <n v="13469.5"/>
    <n v="201"/>
    <n v="179"/>
    <n v="192"/>
    <x v="3"/>
  </r>
  <r>
    <x v="0"/>
    <x v="21"/>
    <s v="4041"/>
    <s v="Willows High School"/>
    <n v="44.034440344403443"/>
    <n v="72.185430463576154"/>
    <n v="15.894039735099337"/>
    <n v="24.748344370860927"/>
    <n v="37.086092715231786"/>
    <n v="21.192052980132452"/>
    <n v="32.450331125827816"/>
    <x v="1"/>
    <n v="151"/>
    <n v="109"/>
    <n v="24"/>
    <n v="3737"/>
    <n v="56"/>
    <n v="32"/>
    <n v="49"/>
    <x v="4"/>
  </r>
  <r>
    <x v="0"/>
    <x v="21"/>
    <s v="4042"/>
    <s v="FITZALAN HIGH SCHOOL"/>
    <n v="36.309012875536482"/>
    <n v="72.839506172839506"/>
    <n v="26.748971193415638"/>
    <n v="28.979423868312757"/>
    <n v="38.271604938271608"/>
    <n v="38.68312757201646"/>
    <n v="36.625514403292179"/>
    <x v="1"/>
    <n v="243"/>
    <n v="177"/>
    <n v="65"/>
    <n v="7042"/>
    <n v="93"/>
    <n v="94"/>
    <n v="89"/>
    <x v="4"/>
  </r>
  <r>
    <x v="0"/>
    <x v="21"/>
    <s v="4047"/>
    <s v="Llanedeyrn High"/>
    <n v="27.466666666666669"/>
    <n v="80.794701986754973"/>
    <n v="23.178807947019866"/>
    <n v="33.586092715231786"/>
    <n v="48.34437086092715"/>
    <n v="28.476821192052981"/>
    <n v="35.76158940397351"/>
    <x v="1"/>
    <n v="151"/>
    <n v="122"/>
    <n v="35"/>
    <n v="5071.5"/>
    <n v="73"/>
    <n v="43"/>
    <n v="54"/>
    <x v="1"/>
  </r>
  <r>
    <x v="0"/>
    <x v="21"/>
    <s v="4049"/>
    <s v="Cantonian High School"/>
    <n v="23.76847290640394"/>
    <n v="75.609756097560975"/>
    <n v="30.73170731707317"/>
    <n v="33.302439024390246"/>
    <n v="43.414634146341463"/>
    <n v="38.048780487804876"/>
    <n v="39.024390243902438"/>
    <x v="1"/>
    <n v="205"/>
    <n v="155"/>
    <n v="63"/>
    <n v="6827"/>
    <n v="89"/>
    <n v="78"/>
    <n v="80"/>
    <x v="1"/>
  </r>
  <r>
    <x v="0"/>
    <x v="21"/>
    <s v="4050"/>
    <s v="Whitchurch High School"/>
    <n v="10.987791342952276"/>
    <n v="88.108108108108112"/>
    <n v="54.864864864864863"/>
    <n v="46.655405405405403"/>
    <n v="68.918918918918919"/>
    <n v="59.189189189189186"/>
    <n v="71.621621621621628"/>
    <x v="1"/>
    <n v="370"/>
    <n v="326"/>
    <n v="203"/>
    <n v="17262.5"/>
    <n v="255"/>
    <n v="219"/>
    <n v="265"/>
    <x v="0"/>
  </r>
  <r>
    <x v="0"/>
    <x v="21"/>
    <s v="4051"/>
    <s v="Llanishen High School"/>
    <n v="7.4850299401197598"/>
    <n v="94.05204460966543"/>
    <n v="55.762081784386616"/>
    <n v="51.75278810408922"/>
    <n v="71.003717472118964"/>
    <n v="63.568773234200741"/>
    <n v="67.286245353159856"/>
    <x v="1"/>
    <n v="269"/>
    <n v="253"/>
    <n v="150"/>
    <n v="13921.5"/>
    <n v="191"/>
    <n v="171"/>
    <n v="181"/>
    <x v="3"/>
  </r>
  <r>
    <x v="0"/>
    <x v="21"/>
    <s v="4052"/>
    <s v="Llanrumney High School"/>
    <n v="34.444444444444443"/>
    <n v="74.825174825174827"/>
    <n v="20.27972027972028"/>
    <n v="29.3006993006993"/>
    <n v="33.566433566433567"/>
    <n v="27.272727272727273"/>
    <n v="34.265734265734267"/>
    <x v="1"/>
    <n v="143"/>
    <n v="107"/>
    <n v="29"/>
    <n v="4190"/>
    <n v="48"/>
    <n v="39"/>
    <n v="49"/>
    <x v="4"/>
  </r>
  <r>
    <x v="0"/>
    <x v="21"/>
    <s v="4054"/>
    <s v="Cathays High School"/>
    <n v="39.948783610755441"/>
    <n v="86.956521739130437"/>
    <n v="31.055900621118013"/>
    <n v="39.434782608695649"/>
    <n v="49.689440993788821"/>
    <n v="37.888198757763973"/>
    <n v="61.490683229813662"/>
    <x v="1"/>
    <n v="161"/>
    <n v="140"/>
    <n v="50"/>
    <n v="6349"/>
    <n v="80"/>
    <n v="61"/>
    <n v="99"/>
    <x v="4"/>
  </r>
  <r>
    <x v="0"/>
    <x v="21"/>
    <s v="4070"/>
    <s v="Radyr Comprehensive School"/>
    <n v="5.6530214424951266"/>
    <n v="94.468085106382972"/>
    <n v="67.234042553191486"/>
    <n v="56.342553191489358"/>
    <n v="82.127659574468083"/>
    <n v="68.936170212765958"/>
    <n v="84.255319148936167"/>
    <x v="1"/>
    <n v="235"/>
    <n v="222"/>
    <n v="158"/>
    <n v="13240.5"/>
    <n v="193"/>
    <n v="162"/>
    <n v="198"/>
    <x v="3"/>
  </r>
  <r>
    <x v="0"/>
    <x v="21"/>
    <s v="4071"/>
    <s v="Ysgol Gyfun Gymraeg Glantaf"/>
    <n v="7.0575461454940287"/>
    <n v="90.303030303030297"/>
    <n v="66.666666666666671"/>
    <n v="58.351515151515152"/>
    <n v="81.818181818181813"/>
    <n v="67.272727272727266"/>
    <n v="78.181818181818187"/>
    <x v="0"/>
    <n v="165"/>
    <n v="149"/>
    <n v="110"/>
    <n v="9628"/>
    <n v="135"/>
    <n v="111"/>
    <n v="129"/>
    <x v="3"/>
  </r>
  <r>
    <x v="0"/>
    <x v="21"/>
    <s v="4072"/>
    <s v="Ysgol Gyfun Gymraeg Plasmawr"/>
    <n v="12.011173184357542"/>
    <n v="86.986301369863014"/>
    <n v="50"/>
    <n v="49.054794520547944"/>
    <n v="72.602739726027394"/>
    <n v="56.849315068493148"/>
    <n v="65.06849315068493"/>
    <x v="0"/>
    <n v="146"/>
    <n v="127"/>
    <n v="73"/>
    <n v="7162"/>
    <n v="106"/>
    <n v="83"/>
    <n v="95"/>
    <x v="0"/>
  </r>
  <r>
    <x v="0"/>
    <x v="21"/>
    <s v="4073"/>
    <s v="Michaelston Community College"/>
    <n v="49.007936507936506"/>
    <n v="77.108433734939766"/>
    <n v="24.096385542168676"/>
    <n v="30.198795180722893"/>
    <n v="51.807228915662648"/>
    <n v="24.096385542168676"/>
    <n v="40.963855421686745"/>
    <x v="1"/>
    <n v="83"/>
    <n v="64"/>
    <n v="20"/>
    <n v="2506.5"/>
    <n v="43"/>
    <n v="20"/>
    <n v="34"/>
    <x v="4"/>
  </r>
  <r>
    <x v="0"/>
    <x v="21"/>
    <s v="4600"/>
    <s v="St. Illtyd's Catholic High School"/>
    <n v="25.135135135135133"/>
    <n v="85.161290322580641"/>
    <n v="35.483870967741936"/>
    <n v="35.416129032258063"/>
    <n v="55.483870967741936"/>
    <n v="44.516129032258064"/>
    <n v="51.612903225806448"/>
    <x v="1"/>
    <n v="155"/>
    <n v="132"/>
    <n v="55"/>
    <n v="5489.5"/>
    <n v="86"/>
    <n v="69"/>
    <n v="80"/>
    <x v="1"/>
  </r>
  <r>
    <x v="0"/>
    <x v="21"/>
    <s v="4607"/>
    <s v="Mary Immaculate High School"/>
    <n v="28.993055555555557"/>
    <n v="83.108108108108112"/>
    <n v="19.594594594594593"/>
    <n v="28.962837837837839"/>
    <n v="45.945945945945944"/>
    <n v="21.621621621621621"/>
    <n v="32.432432432432435"/>
    <x v="1"/>
    <n v="148"/>
    <n v="123"/>
    <n v="29"/>
    <n v="4286.5"/>
    <n v="68"/>
    <n v="32"/>
    <n v="48"/>
    <x v="1"/>
  </r>
  <r>
    <x v="0"/>
    <x v="21"/>
    <s v="4608"/>
    <s v="The Bishop of Llandaff"/>
    <n v="5.2744886975242196"/>
    <n v="98.930481283422466"/>
    <n v="65.240641711229941"/>
    <n v="61.679144385026738"/>
    <n v="88.770053475935825"/>
    <n v="69.518716577540104"/>
    <n v="84.491978609625662"/>
    <x v="1"/>
    <n v="187"/>
    <n v="185"/>
    <n v="122"/>
    <n v="11534"/>
    <n v="166"/>
    <n v="130"/>
    <n v="158"/>
    <x v="3"/>
  </r>
  <r>
    <x v="0"/>
    <x v="21"/>
    <s v="4609"/>
    <s v="St Teilo's C-in-W High School"/>
    <n v="11.111111111111111"/>
    <n v="93.782383419689126"/>
    <n v="44.041450777202073"/>
    <n v="44.334196891191709"/>
    <n v="64.248704663212436"/>
    <n v="55.958549222797927"/>
    <n v="62.694300518134717"/>
    <x v="1"/>
    <n v="193"/>
    <n v="181"/>
    <n v="85"/>
    <n v="8556.5"/>
    <n v="124"/>
    <n v="108"/>
    <n v="121"/>
    <x v="0"/>
  </r>
  <r>
    <x v="0"/>
    <x v="21"/>
    <s v="4611"/>
    <s v="CORPUS CHRISTI R.C.HIGH SCHOOL"/>
    <n v="9.24908424908425"/>
    <n v="95.161290322580641"/>
    <n v="51.612903225806448"/>
    <n v="47.854838709677416"/>
    <n v="78.629032258064512"/>
    <n v="56.451612903225808"/>
    <n v="70.967741935483872"/>
    <x v="1"/>
    <n v="248"/>
    <n v="236"/>
    <n v="128"/>
    <n v="11868"/>
    <n v="195"/>
    <n v="140"/>
    <n v="176"/>
    <x v="3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2" asteriskTotals="1" showMemberPropertyTips="0" useAutoFormatting="1" rowGrandTotals="0" itemPrintTitles="1" createdVersion="1" indent="0" compact="0" compactData="0" gridDropZones="1">
  <location ref="A4:L7" firstHeaderRow="1" firstDataRow="3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3">
        <item x="0"/>
        <item x="1"/>
        <item h="1" x="2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includeNewItemsInFilter="1">
      <items count="7">
        <item x="3"/>
        <item x="0"/>
        <item x="2"/>
        <item x="1"/>
        <item x="4"/>
        <item h="1" x="5"/>
        <item t="default"/>
      </items>
    </pivotField>
  </pivotFields>
  <rowItems count="1">
    <i/>
  </rowItems>
  <colFields count="2">
    <field x="11"/>
    <field x="19"/>
  </colFields>
  <colItems count="11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 r="1">
      <x v="3"/>
    </i>
    <i r="1">
      <x v="4"/>
    </i>
    <i t="grand">
      <x/>
    </i>
  </colItems>
  <dataFields count="1">
    <dataField name="Sum of Pupils_15" fld="12" baseField="0" baseItem="0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ationalarchives.gov.uk/doc/open-government-licence/version/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19" sqref="E19"/>
    </sheetView>
  </sheetViews>
  <sheetFormatPr defaultRowHeight="12.75"/>
  <cols>
    <col min="1" max="1" width="12.109375" style="1" customWidth="1"/>
    <col min="2" max="10" width="9.44140625" style="1" customWidth="1"/>
    <col min="11" max="11" width="9.44140625" style="1" bestFit="1" customWidth="1"/>
    <col min="12" max="12" width="8.21875" style="1" customWidth="1"/>
    <col min="13" max="13" width="9.44140625" style="1" bestFit="1" customWidth="1"/>
    <col min="14" max="16384" width="8.88671875" style="1"/>
  </cols>
  <sheetData>
    <row r="1" spans="1:12">
      <c r="A1" s="2" t="s">
        <v>3</v>
      </c>
      <c r="C1" s="64" t="s">
        <v>66</v>
      </c>
    </row>
    <row r="2" spans="1:12">
      <c r="A2" s="2"/>
      <c r="C2" s="64"/>
    </row>
    <row r="4" spans="1:12">
      <c r="A4" s="5" t="s">
        <v>2</v>
      </c>
      <c r="B4" s="5" t="s">
        <v>0</v>
      </c>
      <c r="C4" s="6" t="s">
        <v>1</v>
      </c>
      <c r="D4" s="4"/>
      <c r="E4" s="4"/>
      <c r="F4" s="4"/>
      <c r="G4" s="4"/>
      <c r="H4" s="4"/>
      <c r="I4" s="4"/>
      <c r="J4" s="4"/>
      <c r="K4" s="4"/>
      <c r="L4" s="7"/>
    </row>
    <row r="5" spans="1:12">
      <c r="A5" s="8"/>
      <c r="B5" s="3">
        <v>1</v>
      </c>
      <c r="C5" s="4"/>
      <c r="D5" s="4"/>
      <c r="E5" s="4"/>
      <c r="F5" s="4"/>
      <c r="G5" s="3">
        <v>2</v>
      </c>
      <c r="H5" s="4"/>
      <c r="I5" s="4"/>
      <c r="J5" s="4"/>
      <c r="K5" s="4"/>
      <c r="L5" s="10" t="s">
        <v>67</v>
      </c>
    </row>
    <row r="6" spans="1:12">
      <c r="A6" s="8"/>
      <c r="B6" s="3">
        <v>1</v>
      </c>
      <c r="C6" s="9">
        <v>2</v>
      </c>
      <c r="D6" s="9">
        <v>3</v>
      </c>
      <c r="E6" s="9">
        <v>4</v>
      </c>
      <c r="F6" s="9">
        <v>5</v>
      </c>
      <c r="G6" s="3">
        <v>1</v>
      </c>
      <c r="H6" s="9">
        <v>2</v>
      </c>
      <c r="I6" s="9">
        <v>3</v>
      </c>
      <c r="J6" s="9">
        <v>4</v>
      </c>
      <c r="K6" s="9">
        <v>5</v>
      </c>
      <c r="L6" s="11"/>
    </row>
    <row r="7" spans="1:12">
      <c r="A7" s="77" t="s">
        <v>73</v>
      </c>
      <c r="B7" s="78">
        <v>3830</v>
      </c>
      <c r="C7" s="79">
        <v>2348</v>
      </c>
      <c r="D7" s="79">
        <v>833</v>
      </c>
      <c r="E7" s="79"/>
      <c r="F7" s="79"/>
      <c r="G7" s="78">
        <v>6433</v>
      </c>
      <c r="H7" s="79">
        <v>7064</v>
      </c>
      <c r="I7" s="79">
        <v>7429</v>
      </c>
      <c r="J7" s="79">
        <v>6745</v>
      </c>
      <c r="K7" s="79">
        <v>2619</v>
      </c>
      <c r="L7" s="80">
        <v>37301</v>
      </c>
    </row>
    <row r="8" spans="1:12" ht="15">
      <c r="A8"/>
      <c r="B8"/>
      <c r="C8"/>
      <c r="D8"/>
      <c r="E8"/>
      <c r="F8"/>
      <c r="G8"/>
      <c r="H8"/>
      <c r="I8"/>
      <c r="J8"/>
      <c r="K8"/>
      <c r="L8"/>
    </row>
    <row r="9" spans="1:12" ht="15">
      <c r="A9"/>
      <c r="B9"/>
      <c r="C9"/>
      <c r="D9"/>
      <c r="E9"/>
      <c r="F9"/>
      <c r="G9"/>
      <c r="H9"/>
      <c r="I9"/>
      <c r="J9"/>
      <c r="K9"/>
      <c r="L9"/>
    </row>
    <row r="10" spans="1:12" ht="15">
      <c r="A10"/>
      <c r="B10"/>
      <c r="C10"/>
      <c r="D10"/>
      <c r="E10"/>
      <c r="F10"/>
      <c r="G10"/>
      <c r="H10"/>
      <c r="I10"/>
      <c r="J10"/>
      <c r="K10"/>
      <c r="L10"/>
    </row>
    <row r="11" spans="1:12" ht="15">
      <c r="A11"/>
      <c r="B11"/>
      <c r="C11"/>
      <c r="D11"/>
      <c r="E11"/>
      <c r="F11"/>
      <c r="G11"/>
      <c r="H11"/>
      <c r="I11"/>
      <c r="J11"/>
      <c r="K11"/>
      <c r="L11"/>
    </row>
    <row r="12" spans="1:12" ht="15">
      <c r="A12"/>
      <c r="B12"/>
      <c r="C12"/>
      <c r="D12"/>
      <c r="E12"/>
      <c r="F12"/>
      <c r="G12"/>
      <c r="H12"/>
      <c r="I12"/>
      <c r="J12"/>
      <c r="K12"/>
      <c r="L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zoomScaleNormal="100" workbookViewId="0">
      <selection activeCell="A3" sqref="A3"/>
    </sheetView>
  </sheetViews>
  <sheetFormatPr defaultColWidth="22.21875" defaultRowHeight="11.25"/>
  <cols>
    <col min="1" max="1" width="23.21875" style="14" customWidth="1"/>
    <col min="2" max="2" width="1.109375" style="14" customWidth="1"/>
    <col min="3" max="3" width="10.6640625" style="14" customWidth="1"/>
    <col min="4" max="4" width="1.109375" style="14" customWidth="1"/>
    <col min="5" max="5" width="9.5546875" style="14" customWidth="1"/>
    <col min="6" max="6" width="1.109375" style="14" customWidth="1"/>
    <col min="7" max="7" width="9.5546875" style="13" customWidth="1"/>
    <col min="8" max="8" width="1.109375" style="13" customWidth="1"/>
    <col min="9" max="9" width="9.5546875" style="13" customWidth="1"/>
    <col min="10" max="10" width="1.109375" style="13" customWidth="1"/>
    <col min="11" max="11" width="9.5546875" style="13" customWidth="1"/>
    <col min="12" max="12" width="1.109375" style="13" customWidth="1"/>
    <col min="13" max="13" width="9.5546875" style="92" customWidth="1"/>
    <col min="14" max="14" width="1.21875" style="13" customWidth="1"/>
    <col min="15" max="15" width="20.77734375" style="13" bestFit="1" customWidth="1"/>
    <col min="16" max="16" width="6.5546875" style="14" customWidth="1"/>
    <col min="17" max="21" width="8.88671875" style="14" customWidth="1"/>
    <col min="22" max="16384" width="22.21875" style="14"/>
  </cols>
  <sheetData>
    <row r="1" spans="1:17">
      <c r="A1" s="12" t="s">
        <v>4</v>
      </c>
      <c r="B1" s="12"/>
      <c r="C1" s="12"/>
      <c r="D1" s="12"/>
      <c r="E1" s="12"/>
      <c r="F1" s="12"/>
      <c r="Q1" s="90"/>
    </row>
    <row r="2" spans="1:17">
      <c r="A2" s="12" t="s">
        <v>5</v>
      </c>
      <c r="B2" s="12"/>
      <c r="C2" s="12"/>
      <c r="D2" s="12"/>
      <c r="E2" s="12"/>
      <c r="F2" s="12"/>
    </row>
    <row r="3" spans="1:17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95"/>
      <c r="N3" s="23"/>
      <c r="O3" s="23"/>
    </row>
    <row r="4" spans="1:17">
      <c r="A4" s="26" t="s">
        <v>6</v>
      </c>
      <c r="B4" s="38"/>
      <c r="C4" s="29" t="s">
        <v>7</v>
      </c>
      <c r="D4" s="26"/>
      <c r="E4" s="39" t="s">
        <v>81</v>
      </c>
      <c r="F4" s="26"/>
      <c r="G4" s="29" t="s">
        <v>8</v>
      </c>
      <c r="H4" s="39"/>
      <c r="I4" s="29" t="s">
        <v>9</v>
      </c>
      <c r="J4" s="39"/>
      <c r="K4" s="29" t="s">
        <v>10</v>
      </c>
      <c r="L4" s="82"/>
      <c r="M4" s="99" t="s">
        <v>83</v>
      </c>
      <c r="N4" s="86"/>
      <c r="O4" s="29"/>
      <c r="P4" s="20"/>
    </row>
    <row r="5" spans="1:17">
      <c r="A5" s="27"/>
      <c r="B5" s="18"/>
      <c r="C5" s="30" t="s">
        <v>11</v>
      </c>
      <c r="D5" s="28"/>
      <c r="E5" s="81" t="s">
        <v>82</v>
      </c>
      <c r="F5" s="56"/>
      <c r="G5" s="30" t="s">
        <v>12</v>
      </c>
      <c r="H5" s="19"/>
      <c r="I5" s="30" t="s">
        <v>13</v>
      </c>
      <c r="J5" s="19"/>
      <c r="K5" s="30" t="s">
        <v>14</v>
      </c>
      <c r="L5" s="83"/>
      <c r="M5" s="107" t="s">
        <v>84</v>
      </c>
      <c r="N5" s="87"/>
      <c r="O5" s="30"/>
      <c r="P5" s="20"/>
    </row>
    <row r="6" spans="1:17">
      <c r="A6" s="28" t="s">
        <v>80</v>
      </c>
      <c r="B6" s="18"/>
      <c r="C6" s="31">
        <v>48</v>
      </c>
      <c r="D6" s="28"/>
      <c r="E6" s="33">
        <v>61.940298507462686</v>
      </c>
      <c r="F6" s="28"/>
      <c r="G6" s="33">
        <v>75.118592964824131</v>
      </c>
      <c r="H6" s="21"/>
      <c r="I6" s="33">
        <v>79.066937119675458</v>
      </c>
      <c r="J6" s="21"/>
      <c r="K6" s="33">
        <v>84.154014776325397</v>
      </c>
      <c r="L6" s="84"/>
      <c r="M6" s="115">
        <v>93.719806763285021</v>
      </c>
      <c r="N6" s="88"/>
      <c r="O6" s="31" t="s">
        <v>70</v>
      </c>
      <c r="P6" s="20"/>
    </row>
    <row r="7" spans="1:17">
      <c r="A7" s="28" t="s">
        <v>68</v>
      </c>
      <c r="B7" s="18"/>
      <c r="C7" s="31">
        <v>48</v>
      </c>
      <c r="D7" s="28"/>
      <c r="E7" s="33">
        <v>60.714285714285715</v>
      </c>
      <c r="F7" s="28"/>
      <c r="G7" s="33">
        <v>69.729945669542985</v>
      </c>
      <c r="H7" s="21"/>
      <c r="I7" s="33">
        <v>73.385897844324091</v>
      </c>
      <c r="J7" s="21"/>
      <c r="K7" s="33">
        <v>80.847781369379959</v>
      </c>
      <c r="L7" s="84"/>
      <c r="M7" s="115">
        <v>94.339622641509436</v>
      </c>
      <c r="N7" s="88"/>
      <c r="O7" s="31" t="s">
        <v>71</v>
      </c>
      <c r="P7" s="20"/>
    </row>
    <row r="8" spans="1:17">
      <c r="A8" s="27" t="s">
        <v>69</v>
      </c>
      <c r="B8" s="40"/>
      <c r="C8" s="30">
        <v>48</v>
      </c>
      <c r="D8" s="27"/>
      <c r="E8" s="34">
        <v>65.934065934065927</v>
      </c>
      <c r="F8" s="27"/>
      <c r="G8" s="34">
        <v>83.441360378221759</v>
      </c>
      <c r="H8" s="41"/>
      <c r="I8" s="34">
        <v>91.867086369102367</v>
      </c>
      <c r="J8" s="41"/>
      <c r="K8" s="34">
        <v>95.804668304668297</v>
      </c>
      <c r="L8" s="85"/>
      <c r="M8" s="130">
        <v>98.780487804878049</v>
      </c>
      <c r="N8" s="89"/>
      <c r="O8" s="30" t="s">
        <v>72</v>
      </c>
      <c r="P8" s="20"/>
    </row>
    <row r="9" spans="1:17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32"/>
      <c r="N9" s="24"/>
      <c r="O9" s="25"/>
      <c r="P9" s="37"/>
    </row>
    <row r="10" spans="1:17">
      <c r="A10" s="12" t="s">
        <v>19</v>
      </c>
      <c r="B10" s="12"/>
      <c r="C10" s="12"/>
      <c r="D10" s="12"/>
      <c r="E10" s="12"/>
      <c r="F10" s="12"/>
      <c r="P10" s="16"/>
    </row>
    <row r="11" spans="1:17">
      <c r="A11" s="12" t="s">
        <v>20</v>
      </c>
      <c r="B11" s="12"/>
      <c r="C11" s="12"/>
      <c r="D11" s="12"/>
      <c r="E11" s="12"/>
      <c r="F11" s="12"/>
      <c r="P11" s="16"/>
    </row>
    <row r="12" spans="1:17">
      <c r="A12" s="22"/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3"/>
      <c r="M12" s="95"/>
      <c r="N12" s="23"/>
      <c r="O12" s="23"/>
      <c r="P12" s="16"/>
    </row>
    <row r="13" spans="1:17">
      <c r="A13" s="26" t="s">
        <v>6</v>
      </c>
      <c r="B13" s="38"/>
      <c r="C13" s="29" t="s">
        <v>7</v>
      </c>
      <c r="D13" s="26"/>
      <c r="E13" s="39" t="s">
        <v>81</v>
      </c>
      <c r="F13" s="26"/>
      <c r="G13" s="29" t="s">
        <v>8</v>
      </c>
      <c r="H13" s="39"/>
      <c r="I13" s="29" t="s">
        <v>9</v>
      </c>
      <c r="J13" s="39"/>
      <c r="K13" s="29" t="s">
        <v>10</v>
      </c>
      <c r="L13" s="82"/>
      <c r="M13" s="99" t="s">
        <v>83</v>
      </c>
      <c r="N13" s="86"/>
      <c r="O13" s="29"/>
      <c r="P13" s="20"/>
    </row>
    <row r="14" spans="1:17">
      <c r="A14" s="27"/>
      <c r="B14" s="18"/>
      <c r="C14" s="30" t="s">
        <v>11</v>
      </c>
      <c r="D14" s="28"/>
      <c r="E14" s="81" t="s">
        <v>82</v>
      </c>
      <c r="F14" s="56"/>
      <c r="G14" s="30" t="s">
        <v>12</v>
      </c>
      <c r="H14" s="19"/>
      <c r="I14" s="30" t="s">
        <v>13</v>
      </c>
      <c r="J14" s="19"/>
      <c r="K14" s="30" t="s">
        <v>14</v>
      </c>
      <c r="L14" s="83"/>
      <c r="M14" s="107" t="s">
        <v>84</v>
      </c>
      <c r="N14" s="87"/>
      <c r="O14" s="30"/>
      <c r="P14" s="20"/>
    </row>
    <row r="15" spans="1:17">
      <c r="A15" s="28" t="s">
        <v>80</v>
      </c>
      <c r="B15" s="18"/>
      <c r="C15" s="31">
        <v>50</v>
      </c>
      <c r="D15" s="28"/>
      <c r="E15" s="35">
        <v>61.842105263157897</v>
      </c>
      <c r="F15" s="28"/>
      <c r="G15" s="35">
        <v>71.674940089010605</v>
      </c>
      <c r="H15" s="21"/>
      <c r="I15" s="35">
        <v>73.598544688592085</v>
      </c>
      <c r="J15" s="21"/>
      <c r="K15" s="33">
        <v>77.497096399535423</v>
      </c>
      <c r="L15" s="84"/>
      <c r="M15" s="115">
        <v>92.890995260663502</v>
      </c>
      <c r="N15" s="88"/>
      <c r="O15" s="31" t="s">
        <v>70</v>
      </c>
      <c r="P15" s="37"/>
    </row>
    <row r="16" spans="1:17">
      <c r="A16" s="28" t="s">
        <v>68</v>
      </c>
      <c r="B16" s="18"/>
      <c r="C16" s="31">
        <v>50</v>
      </c>
      <c r="D16" s="28"/>
      <c r="E16" s="35">
        <v>58.771929824561404</v>
      </c>
      <c r="F16" s="28"/>
      <c r="G16" s="35">
        <v>65.797369378106438</v>
      </c>
      <c r="H16" s="21"/>
      <c r="I16" s="35">
        <v>69.555441645891094</v>
      </c>
      <c r="J16" s="21"/>
      <c r="K16" s="33">
        <v>72.886788352890051</v>
      </c>
      <c r="L16" s="84"/>
      <c r="M16" s="115">
        <v>86.255924170616112</v>
      </c>
      <c r="N16" s="88"/>
      <c r="O16" s="31" t="s">
        <v>71</v>
      </c>
      <c r="P16" s="37"/>
    </row>
    <row r="17" spans="1:16">
      <c r="A17" s="27" t="s">
        <v>69</v>
      </c>
      <c r="B17" s="40"/>
      <c r="C17" s="30">
        <v>50</v>
      </c>
      <c r="D17" s="27"/>
      <c r="E17" s="36">
        <v>67.664670658682638</v>
      </c>
      <c r="F17" s="27"/>
      <c r="G17" s="36">
        <v>88.144729005360333</v>
      </c>
      <c r="H17" s="41"/>
      <c r="I17" s="36">
        <v>93.153418951752855</v>
      </c>
      <c r="J17" s="41"/>
      <c r="K17" s="34">
        <v>96.523797116553766</v>
      </c>
      <c r="L17" s="85"/>
      <c r="M17" s="130">
        <v>100</v>
      </c>
      <c r="N17" s="89"/>
      <c r="O17" s="30" t="s">
        <v>72</v>
      </c>
      <c r="P17" s="37"/>
    </row>
    <row r="18" spans="1:16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32"/>
      <c r="N18" s="24"/>
      <c r="O18" s="25"/>
      <c r="P18" s="16"/>
    </row>
    <row r="19" spans="1:16">
      <c r="A19" s="12" t="s">
        <v>21</v>
      </c>
      <c r="B19" s="12"/>
      <c r="C19" s="12"/>
      <c r="D19" s="12"/>
      <c r="E19" s="12"/>
      <c r="F19" s="12"/>
    </row>
    <row r="20" spans="1:16">
      <c r="A20" s="12" t="s">
        <v>22</v>
      </c>
      <c r="B20" s="12"/>
      <c r="C20" s="12"/>
      <c r="D20" s="12"/>
      <c r="E20" s="12"/>
      <c r="F20" s="12"/>
    </row>
    <row r="21" spans="1:16">
      <c r="A21" s="22"/>
      <c r="B21" s="22"/>
      <c r="C21" s="22"/>
      <c r="D21" s="22"/>
      <c r="E21" s="22"/>
      <c r="F21" s="22"/>
      <c r="G21" s="23"/>
      <c r="H21" s="23"/>
      <c r="I21" s="23"/>
      <c r="J21" s="23"/>
      <c r="K21" s="23"/>
      <c r="L21" s="23"/>
      <c r="M21" s="95"/>
      <c r="N21" s="23"/>
      <c r="O21" s="23"/>
    </row>
    <row r="22" spans="1:16">
      <c r="A22" s="26" t="s">
        <v>6</v>
      </c>
      <c r="B22" s="38"/>
      <c r="C22" s="29" t="s">
        <v>7</v>
      </c>
      <c r="D22" s="26"/>
      <c r="E22" s="39" t="s">
        <v>81</v>
      </c>
      <c r="F22" s="26"/>
      <c r="G22" s="29" t="s">
        <v>8</v>
      </c>
      <c r="H22" s="39"/>
      <c r="I22" s="29" t="s">
        <v>9</v>
      </c>
      <c r="J22" s="39"/>
      <c r="K22" s="29" t="s">
        <v>10</v>
      </c>
      <c r="L22" s="82"/>
      <c r="M22" s="99" t="s">
        <v>83</v>
      </c>
      <c r="N22" s="86"/>
      <c r="O22" s="29"/>
      <c r="P22" s="20"/>
    </row>
    <row r="23" spans="1:16">
      <c r="A23" s="27"/>
      <c r="B23" s="18"/>
      <c r="C23" s="30" t="s">
        <v>11</v>
      </c>
      <c r="D23" s="28"/>
      <c r="E23" s="81" t="s">
        <v>82</v>
      </c>
      <c r="F23" s="56"/>
      <c r="G23" s="30" t="s">
        <v>12</v>
      </c>
      <c r="H23" s="19"/>
      <c r="I23" s="30" t="s">
        <v>13</v>
      </c>
      <c r="J23" s="19"/>
      <c r="K23" s="30" t="s">
        <v>14</v>
      </c>
      <c r="L23" s="83"/>
      <c r="M23" s="107" t="s">
        <v>84</v>
      </c>
      <c r="N23" s="87"/>
      <c r="O23" s="30"/>
      <c r="P23" s="20"/>
    </row>
    <row r="24" spans="1:16">
      <c r="A24" s="28" t="s">
        <v>80</v>
      </c>
      <c r="B24" s="18"/>
      <c r="C24" s="31">
        <v>35</v>
      </c>
      <c r="D24" s="28"/>
      <c r="E24" s="35">
        <v>57.28155339805825</v>
      </c>
      <c r="F24" s="28"/>
      <c r="G24" s="35">
        <v>65.801260783012609</v>
      </c>
      <c r="H24" s="21"/>
      <c r="I24" s="35">
        <v>69.318181818181813</v>
      </c>
      <c r="J24" s="21"/>
      <c r="K24" s="33">
        <v>75.708812260536405</v>
      </c>
      <c r="L24" s="84"/>
      <c r="M24" s="115">
        <v>85.714285714285708</v>
      </c>
      <c r="N24" s="88"/>
      <c r="O24" s="31" t="s">
        <v>70</v>
      </c>
      <c r="P24" s="20"/>
    </row>
    <row r="25" spans="1:16">
      <c r="A25" s="28" t="s">
        <v>68</v>
      </c>
      <c r="B25" s="18"/>
      <c r="C25" s="31">
        <v>35</v>
      </c>
      <c r="D25" s="28"/>
      <c r="E25" s="35">
        <v>48.76543209876543</v>
      </c>
      <c r="F25" s="28"/>
      <c r="G25" s="35">
        <v>63.77896613190731</v>
      </c>
      <c r="H25" s="21"/>
      <c r="I25" s="35">
        <v>67.153284671532845</v>
      </c>
      <c r="J25" s="21"/>
      <c r="K25" s="33">
        <v>70.021250758955674</v>
      </c>
      <c r="L25" s="84"/>
      <c r="M25" s="115">
        <v>86.428571428571431</v>
      </c>
      <c r="N25" s="88"/>
      <c r="O25" s="31" t="s">
        <v>71</v>
      </c>
      <c r="P25" s="20"/>
    </row>
    <row r="26" spans="1:16">
      <c r="A26" s="27" t="s">
        <v>69</v>
      </c>
      <c r="B26" s="40"/>
      <c r="C26" s="30">
        <v>35</v>
      </c>
      <c r="D26" s="27"/>
      <c r="E26" s="36">
        <v>62.5</v>
      </c>
      <c r="F26" s="27"/>
      <c r="G26" s="36">
        <v>83.719321731369917</v>
      </c>
      <c r="H26" s="41"/>
      <c r="I26" s="36">
        <v>91.666666666666671</v>
      </c>
      <c r="J26" s="41"/>
      <c r="K26" s="34">
        <v>95.142259978425017</v>
      </c>
      <c r="L26" s="85"/>
      <c r="M26" s="130">
        <v>100</v>
      </c>
      <c r="N26" s="89"/>
      <c r="O26" s="30" t="s">
        <v>72</v>
      </c>
      <c r="P26" s="20"/>
    </row>
    <row r="27" spans="1:16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32"/>
      <c r="N27" s="24"/>
      <c r="O27" s="25"/>
    </row>
    <row r="28" spans="1:16">
      <c r="A28" s="12" t="s">
        <v>23</v>
      </c>
      <c r="B28" s="12"/>
      <c r="C28" s="12"/>
      <c r="D28" s="12"/>
      <c r="E28" s="12"/>
      <c r="F28" s="12"/>
    </row>
    <row r="29" spans="1:16">
      <c r="A29" s="12" t="s">
        <v>24</v>
      </c>
      <c r="B29" s="12"/>
      <c r="C29" s="12"/>
      <c r="D29" s="12"/>
      <c r="E29" s="12"/>
      <c r="F29" s="12"/>
    </row>
    <row r="30" spans="1:16">
      <c r="A30" s="22"/>
      <c r="B30" s="22"/>
      <c r="C30" s="22"/>
      <c r="D30" s="22"/>
      <c r="E30" s="22"/>
      <c r="F30" s="22"/>
      <c r="G30" s="23"/>
      <c r="H30" s="23"/>
      <c r="I30" s="23"/>
      <c r="J30" s="23"/>
      <c r="K30" s="23"/>
      <c r="L30" s="23"/>
      <c r="M30" s="95"/>
      <c r="N30" s="23"/>
      <c r="O30" s="23"/>
    </row>
    <row r="31" spans="1:16">
      <c r="A31" s="26" t="s">
        <v>6</v>
      </c>
      <c r="B31" s="38"/>
      <c r="C31" s="29" t="s">
        <v>7</v>
      </c>
      <c r="D31" s="26"/>
      <c r="E31" s="39" t="s">
        <v>81</v>
      </c>
      <c r="F31" s="26"/>
      <c r="G31" s="29" t="s">
        <v>8</v>
      </c>
      <c r="H31" s="39"/>
      <c r="I31" s="29" t="s">
        <v>9</v>
      </c>
      <c r="J31" s="39"/>
      <c r="K31" s="29" t="s">
        <v>10</v>
      </c>
      <c r="L31" s="82"/>
      <c r="M31" s="99" t="s">
        <v>83</v>
      </c>
      <c r="N31" s="86"/>
      <c r="O31" s="29"/>
      <c r="P31" s="20"/>
    </row>
    <row r="32" spans="1:16">
      <c r="A32" s="27"/>
      <c r="B32" s="18"/>
      <c r="C32" s="30" t="s">
        <v>11</v>
      </c>
      <c r="D32" s="28"/>
      <c r="E32" s="81" t="s">
        <v>82</v>
      </c>
      <c r="F32" s="56"/>
      <c r="G32" s="30" t="s">
        <v>12</v>
      </c>
      <c r="H32" s="19"/>
      <c r="I32" s="30" t="s">
        <v>13</v>
      </c>
      <c r="J32" s="19"/>
      <c r="K32" s="30" t="s">
        <v>14</v>
      </c>
      <c r="L32" s="83"/>
      <c r="M32" s="107" t="s">
        <v>84</v>
      </c>
      <c r="N32" s="87"/>
      <c r="O32" s="30"/>
      <c r="P32" s="20"/>
    </row>
    <row r="33" spans="1:16">
      <c r="A33" s="28" t="s">
        <v>80</v>
      </c>
      <c r="B33" s="18"/>
      <c r="C33" s="31">
        <v>54</v>
      </c>
      <c r="D33" s="28"/>
      <c r="E33" s="35">
        <v>37.606837606837608</v>
      </c>
      <c r="F33" s="28"/>
      <c r="G33" s="35">
        <v>58.247716894977174</v>
      </c>
      <c r="H33" s="21"/>
      <c r="I33" s="35">
        <v>62.571970895286299</v>
      </c>
      <c r="J33" s="21"/>
      <c r="K33" s="33">
        <v>67.946373263325569</v>
      </c>
      <c r="L33" s="84"/>
      <c r="M33" s="115">
        <v>83</v>
      </c>
      <c r="N33" s="88"/>
      <c r="O33" s="31" t="s">
        <v>70</v>
      </c>
      <c r="P33" s="20"/>
    </row>
    <row r="34" spans="1:16">
      <c r="A34" s="28" t="s">
        <v>68</v>
      </c>
      <c r="B34" s="18"/>
      <c r="C34" s="31">
        <v>54</v>
      </c>
      <c r="D34" s="28"/>
      <c r="E34" s="35">
        <v>31.35593220338983</v>
      </c>
      <c r="F34" s="28"/>
      <c r="G34" s="35">
        <v>53.269712140175216</v>
      </c>
      <c r="H34" s="21"/>
      <c r="I34" s="35">
        <v>57.990196078431374</v>
      </c>
      <c r="J34" s="21"/>
      <c r="K34" s="33">
        <v>61.840954522738635</v>
      </c>
      <c r="L34" s="84"/>
      <c r="M34" s="115">
        <v>69.306930693069305</v>
      </c>
      <c r="N34" s="88"/>
      <c r="O34" s="31" t="s">
        <v>71</v>
      </c>
      <c r="P34" s="20"/>
    </row>
    <row r="35" spans="1:16">
      <c r="A35" s="27" t="s">
        <v>69</v>
      </c>
      <c r="B35" s="40"/>
      <c r="C35" s="30">
        <v>54</v>
      </c>
      <c r="D35" s="27"/>
      <c r="E35" s="36">
        <v>36.440677966101696</v>
      </c>
      <c r="F35" s="27"/>
      <c r="G35" s="36">
        <v>78.971861471861473</v>
      </c>
      <c r="H35" s="41"/>
      <c r="I35" s="36">
        <v>85.668445799974592</v>
      </c>
      <c r="J35" s="41"/>
      <c r="K35" s="34">
        <v>93.101615646258509</v>
      </c>
      <c r="L35" s="85"/>
      <c r="M35" s="130">
        <v>99.009900990099013</v>
      </c>
      <c r="N35" s="89"/>
      <c r="O35" s="30" t="s">
        <v>72</v>
      </c>
      <c r="P35" s="20"/>
    </row>
    <row r="36" spans="1:16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32"/>
      <c r="N36" s="24"/>
      <c r="O36" s="25"/>
    </row>
    <row r="37" spans="1:16">
      <c r="A37" s="12" t="s">
        <v>25</v>
      </c>
      <c r="B37" s="12"/>
      <c r="C37" s="12"/>
      <c r="D37" s="12"/>
      <c r="E37" s="12"/>
      <c r="F37" s="12"/>
      <c r="G37" s="15"/>
      <c r="H37" s="15"/>
      <c r="I37" s="15"/>
      <c r="J37" s="15"/>
      <c r="K37" s="15"/>
      <c r="L37" s="15"/>
      <c r="M37" s="135"/>
      <c r="N37" s="15"/>
    </row>
    <row r="38" spans="1:16">
      <c r="A38" s="12" t="s">
        <v>26</v>
      </c>
      <c r="B38" s="12"/>
      <c r="C38" s="12"/>
      <c r="D38" s="12"/>
      <c r="E38" s="12"/>
      <c r="F38" s="12"/>
      <c r="G38" s="15"/>
      <c r="H38" s="15"/>
      <c r="I38" s="15"/>
      <c r="J38" s="15"/>
      <c r="K38" s="15"/>
      <c r="L38" s="15"/>
      <c r="M38" s="135"/>
      <c r="N38" s="15"/>
    </row>
    <row r="39" spans="1:16">
      <c r="A39" s="22"/>
      <c r="B39" s="22"/>
      <c r="C39" s="22"/>
      <c r="D39" s="22"/>
      <c r="E39" s="22"/>
      <c r="F39" s="22"/>
      <c r="G39" s="42"/>
      <c r="H39" s="42"/>
      <c r="I39" s="42"/>
      <c r="J39" s="42"/>
      <c r="K39" s="42"/>
      <c r="L39" s="42"/>
      <c r="M39" s="147"/>
      <c r="N39" s="42"/>
      <c r="O39" s="23"/>
    </row>
    <row r="40" spans="1:16">
      <c r="A40" s="26" t="s">
        <v>6</v>
      </c>
      <c r="B40" s="38"/>
      <c r="C40" s="29" t="s">
        <v>7</v>
      </c>
      <c r="D40" s="26"/>
      <c r="E40" s="39" t="s">
        <v>81</v>
      </c>
      <c r="F40" s="26"/>
      <c r="G40" s="32" t="s">
        <v>8</v>
      </c>
      <c r="H40" s="43"/>
      <c r="I40" s="32" t="s">
        <v>9</v>
      </c>
      <c r="J40" s="43"/>
      <c r="K40" s="29" t="s">
        <v>10</v>
      </c>
      <c r="L40" s="82"/>
      <c r="M40" s="99" t="s">
        <v>83</v>
      </c>
      <c r="N40" s="86"/>
      <c r="O40" s="29"/>
      <c r="P40" s="20"/>
    </row>
    <row r="41" spans="1:16">
      <c r="A41" s="27"/>
      <c r="B41" s="18"/>
      <c r="C41" s="30" t="s">
        <v>11</v>
      </c>
      <c r="D41" s="28"/>
      <c r="E41" s="81" t="s">
        <v>82</v>
      </c>
      <c r="F41" s="56"/>
      <c r="G41" s="36" t="s">
        <v>12</v>
      </c>
      <c r="H41" s="21"/>
      <c r="I41" s="36" t="s">
        <v>13</v>
      </c>
      <c r="J41" s="21"/>
      <c r="K41" s="30" t="s">
        <v>14</v>
      </c>
      <c r="L41" s="83"/>
      <c r="M41" s="107" t="s">
        <v>84</v>
      </c>
      <c r="N41" s="87"/>
      <c r="O41" s="30"/>
      <c r="P41" s="20"/>
    </row>
    <row r="42" spans="1:16">
      <c r="A42" s="28" t="s">
        <v>80</v>
      </c>
      <c r="B42" s="18"/>
      <c r="C42" s="31">
        <v>25</v>
      </c>
      <c r="D42" s="28"/>
      <c r="E42" s="35">
        <v>29.35323383084577</v>
      </c>
      <c r="F42" s="28"/>
      <c r="G42" s="35">
        <v>48.695652173913047</v>
      </c>
      <c r="H42" s="21"/>
      <c r="I42" s="35">
        <v>54.010695187165773</v>
      </c>
      <c r="J42" s="21"/>
      <c r="K42" s="33">
        <v>64.794007490636702</v>
      </c>
      <c r="L42" s="84"/>
      <c r="M42" s="115">
        <v>77.966101694915253</v>
      </c>
      <c r="N42" s="88"/>
      <c r="O42" s="31" t="s">
        <v>70</v>
      </c>
      <c r="P42" s="20"/>
    </row>
    <row r="43" spans="1:16">
      <c r="A43" s="28" t="s">
        <v>68</v>
      </c>
      <c r="B43" s="18"/>
      <c r="C43" s="31">
        <v>25</v>
      </c>
      <c r="D43" s="28"/>
      <c r="E43" s="35">
        <v>20.398009950248756</v>
      </c>
      <c r="F43" s="28"/>
      <c r="G43" s="35">
        <v>42.727272727272727</v>
      </c>
      <c r="H43" s="21"/>
      <c r="I43" s="35">
        <v>48.128342245989302</v>
      </c>
      <c r="J43" s="21"/>
      <c r="K43" s="33">
        <v>53.211009174311926</v>
      </c>
      <c r="L43" s="84"/>
      <c r="M43" s="115">
        <v>60.465116279069768</v>
      </c>
      <c r="N43" s="88"/>
      <c r="O43" s="31" t="s">
        <v>71</v>
      </c>
      <c r="P43" s="20"/>
    </row>
    <row r="44" spans="1:16">
      <c r="A44" s="27" t="s">
        <v>69</v>
      </c>
      <c r="B44" s="40"/>
      <c r="C44" s="30">
        <v>25</v>
      </c>
      <c r="D44" s="27"/>
      <c r="E44" s="36">
        <v>34.82587064676617</v>
      </c>
      <c r="F44" s="27"/>
      <c r="G44" s="36">
        <v>67.379679144385022</v>
      </c>
      <c r="H44" s="41"/>
      <c r="I44" s="36">
        <v>83.55263157894737</v>
      </c>
      <c r="J44" s="41"/>
      <c r="K44" s="34">
        <v>92.481203007518801</v>
      </c>
      <c r="L44" s="85"/>
      <c r="M44" s="130">
        <v>100</v>
      </c>
      <c r="N44" s="89"/>
      <c r="O44" s="30" t="s">
        <v>72</v>
      </c>
      <c r="P44" s="20"/>
    </row>
    <row r="45" spans="1:16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32"/>
      <c r="N45" s="24"/>
      <c r="O45" s="25"/>
    </row>
    <row r="46" spans="1:16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32"/>
      <c r="N46" s="24"/>
    </row>
    <row r="47" spans="1:16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32"/>
      <c r="N47" s="24"/>
    </row>
    <row r="48" spans="1:16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132"/>
      <c r="N48" s="24"/>
    </row>
    <row r="49" spans="3:14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132"/>
      <c r="N49" s="24"/>
    </row>
  </sheetData>
  <phoneticPr fontId="2" type="noConversion"/>
  <pageMargins left="0.75" right="0.75" top="1" bottom="1" header="0.5" footer="0.5"/>
  <pageSetup paperSize="9" scale="95" orientation="landscape" horizontalDpi="300" verticalDpi="0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zoomScaleNormal="100" workbookViewId="0">
      <selection activeCell="A3" sqref="A3"/>
    </sheetView>
  </sheetViews>
  <sheetFormatPr defaultRowHeight="11.25"/>
  <cols>
    <col min="1" max="1" width="25.21875" style="93" customWidth="1"/>
    <col min="2" max="2" width="1.109375" style="93" customWidth="1"/>
    <col min="3" max="3" width="10.6640625" style="93" customWidth="1"/>
    <col min="4" max="4" width="1.109375" style="93" customWidth="1"/>
    <col min="5" max="5" width="9.5546875" style="93" customWidth="1"/>
    <col min="6" max="6" width="1.109375" style="93" customWidth="1"/>
    <col min="7" max="7" width="9.5546875" style="92" customWidth="1"/>
    <col min="8" max="8" width="1.109375" style="92" customWidth="1"/>
    <col min="9" max="9" width="9.5546875" style="92" customWidth="1"/>
    <col min="10" max="10" width="1.109375" style="92" customWidth="1"/>
    <col min="11" max="11" width="9.5546875" style="92" customWidth="1"/>
    <col min="12" max="12" width="1.109375" style="92" customWidth="1"/>
    <col min="13" max="13" width="9.5546875" style="92" customWidth="1"/>
    <col min="14" max="14" width="1.109375" style="92" customWidth="1"/>
    <col min="15" max="15" width="20.77734375" style="92" bestFit="1" customWidth="1"/>
    <col min="16" max="16" width="8.88671875" style="93"/>
    <col min="17" max="17" width="1.77734375" style="93" customWidth="1"/>
    <col min="18" max="16384" width="8.88671875" style="93"/>
  </cols>
  <sheetData>
    <row r="1" spans="1:16">
      <c r="A1" s="91" t="s">
        <v>35</v>
      </c>
      <c r="B1" s="91"/>
      <c r="C1" s="91"/>
      <c r="D1" s="91"/>
      <c r="E1" s="91"/>
      <c r="F1" s="91"/>
    </row>
    <row r="2" spans="1:16">
      <c r="A2" s="91" t="s">
        <v>36</v>
      </c>
      <c r="B2" s="91"/>
      <c r="C2" s="91"/>
      <c r="D2" s="91"/>
      <c r="E2" s="91"/>
      <c r="F2" s="91"/>
    </row>
    <row r="3" spans="1:16">
      <c r="A3" s="94"/>
      <c r="B3" s="94"/>
      <c r="C3" s="94"/>
      <c r="D3" s="94"/>
      <c r="E3" s="94"/>
      <c r="F3" s="94"/>
      <c r="G3" s="95"/>
      <c r="H3" s="95"/>
      <c r="I3" s="95"/>
      <c r="J3" s="95"/>
      <c r="K3" s="95"/>
      <c r="L3" s="95"/>
      <c r="M3" s="95"/>
      <c r="N3" s="95"/>
      <c r="O3" s="95"/>
    </row>
    <row r="4" spans="1:16">
      <c r="A4" s="96" t="s">
        <v>6</v>
      </c>
      <c r="B4" s="97"/>
      <c r="C4" s="98" t="s">
        <v>7</v>
      </c>
      <c r="D4" s="96"/>
      <c r="E4" s="99" t="s">
        <v>81</v>
      </c>
      <c r="F4" s="96"/>
      <c r="G4" s="100" t="s">
        <v>8</v>
      </c>
      <c r="H4" s="99"/>
      <c r="I4" s="98" t="s">
        <v>9</v>
      </c>
      <c r="J4" s="99"/>
      <c r="K4" s="98" t="s">
        <v>10</v>
      </c>
      <c r="L4" s="101"/>
      <c r="M4" s="99" t="s">
        <v>83</v>
      </c>
      <c r="N4" s="101"/>
      <c r="O4" s="98"/>
      <c r="P4" s="102"/>
    </row>
    <row r="5" spans="1:16">
      <c r="A5" s="103"/>
      <c r="B5" s="104"/>
      <c r="C5" s="105" t="s">
        <v>11</v>
      </c>
      <c r="D5" s="106"/>
      <c r="E5" s="107" t="s">
        <v>82</v>
      </c>
      <c r="F5" s="108"/>
      <c r="G5" s="109" t="s">
        <v>12</v>
      </c>
      <c r="H5" s="110"/>
      <c r="I5" s="105" t="s">
        <v>13</v>
      </c>
      <c r="J5" s="110"/>
      <c r="K5" s="105" t="s">
        <v>14</v>
      </c>
      <c r="L5" s="111"/>
      <c r="M5" s="107" t="s">
        <v>84</v>
      </c>
      <c r="N5" s="111"/>
      <c r="O5" s="105"/>
      <c r="P5" s="102"/>
    </row>
    <row r="6" spans="1:16">
      <c r="A6" s="106" t="s">
        <v>80</v>
      </c>
      <c r="B6" s="104"/>
      <c r="C6" s="112">
        <v>53</v>
      </c>
      <c r="D6" s="106"/>
      <c r="E6" s="113">
        <v>60.759493670886073</v>
      </c>
      <c r="F6" s="106"/>
      <c r="G6" s="113">
        <v>70.833333333333329</v>
      </c>
      <c r="H6" s="114"/>
      <c r="I6" s="115">
        <v>73.958333333333329</v>
      </c>
      <c r="J6" s="114"/>
      <c r="K6" s="115">
        <v>76.785714285714292</v>
      </c>
      <c r="L6" s="116"/>
      <c r="M6" s="113">
        <v>87.096774193548384</v>
      </c>
      <c r="N6" s="117"/>
      <c r="O6" s="112" t="s">
        <v>70</v>
      </c>
      <c r="P6" s="102"/>
    </row>
    <row r="7" spans="1:16">
      <c r="A7" s="106" t="s">
        <v>68</v>
      </c>
      <c r="B7" s="104"/>
      <c r="C7" s="112">
        <v>53</v>
      </c>
      <c r="D7" s="106"/>
      <c r="E7" s="113">
        <v>58.771929824561404</v>
      </c>
      <c r="F7" s="106"/>
      <c r="G7" s="113">
        <v>65.690376569037653</v>
      </c>
      <c r="H7" s="114"/>
      <c r="I7" s="115">
        <v>69.387755102040813</v>
      </c>
      <c r="J7" s="114"/>
      <c r="K7" s="115">
        <v>71.83098591549296</v>
      </c>
      <c r="L7" s="118"/>
      <c r="M7" s="113">
        <v>88.549618320610691</v>
      </c>
      <c r="N7" s="119"/>
      <c r="O7" s="112" t="s">
        <v>71</v>
      </c>
      <c r="P7" s="120"/>
    </row>
    <row r="8" spans="1:16">
      <c r="A8" s="108" t="s">
        <v>69</v>
      </c>
      <c r="B8" s="121"/>
      <c r="C8" s="122">
        <v>53</v>
      </c>
      <c r="D8" s="108"/>
      <c r="E8" s="123">
        <v>65.934065934065927</v>
      </c>
      <c r="F8" s="108"/>
      <c r="G8" s="123">
        <v>86.131386861313871</v>
      </c>
      <c r="H8" s="124"/>
      <c r="I8" s="118">
        <v>92.857142857142861</v>
      </c>
      <c r="J8" s="124"/>
      <c r="K8" s="118">
        <v>96.756756756756758</v>
      </c>
      <c r="L8" s="125"/>
      <c r="M8" s="123">
        <v>100</v>
      </c>
      <c r="N8" s="126"/>
      <c r="O8" s="122" t="s">
        <v>72</v>
      </c>
      <c r="P8" s="102"/>
    </row>
    <row r="9" spans="1:16">
      <c r="A9" s="127" t="s">
        <v>77</v>
      </c>
      <c r="B9" s="103"/>
      <c r="C9" s="107">
        <v>53</v>
      </c>
      <c r="D9" s="103"/>
      <c r="E9" s="128">
        <v>46.666666666666664</v>
      </c>
      <c r="F9" s="103"/>
      <c r="G9" s="128">
        <v>71.698113207547166</v>
      </c>
      <c r="H9" s="129"/>
      <c r="I9" s="128">
        <v>77.173913043478265</v>
      </c>
      <c r="J9" s="129"/>
      <c r="K9" s="130">
        <v>82</v>
      </c>
      <c r="L9" s="131"/>
      <c r="M9" s="128">
        <v>91.411042944785279</v>
      </c>
      <c r="N9" s="131"/>
      <c r="O9" s="105" t="s">
        <v>78</v>
      </c>
      <c r="P9" s="102"/>
    </row>
    <row r="10" spans="1:16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P10" s="134"/>
    </row>
    <row r="11" spans="1:16">
      <c r="A11" s="93" t="s">
        <v>37</v>
      </c>
      <c r="K11" s="135"/>
      <c r="L11" s="135"/>
      <c r="M11" s="135"/>
      <c r="N11" s="135"/>
      <c r="P11" s="134"/>
    </row>
    <row r="12" spans="1:16">
      <c r="A12" s="93" t="s">
        <v>76</v>
      </c>
      <c r="K12" s="135"/>
      <c r="L12" s="135"/>
      <c r="M12" s="135"/>
      <c r="N12" s="135"/>
      <c r="P12" s="134"/>
    </row>
    <row r="13" spans="1:16">
      <c r="K13" s="135"/>
      <c r="L13" s="135"/>
      <c r="M13" s="135"/>
      <c r="N13" s="135"/>
      <c r="P13" s="134"/>
    </row>
    <row r="14" spans="1:16">
      <c r="A14" s="91" t="s">
        <v>38</v>
      </c>
      <c r="B14" s="91"/>
      <c r="C14" s="91"/>
      <c r="D14" s="91"/>
      <c r="E14" s="91"/>
      <c r="F14" s="91"/>
      <c r="P14" s="134"/>
    </row>
    <row r="15" spans="1:16">
      <c r="A15" s="91" t="s">
        <v>39</v>
      </c>
      <c r="B15" s="91"/>
      <c r="C15" s="91"/>
      <c r="D15" s="91"/>
      <c r="E15" s="91"/>
      <c r="F15" s="91"/>
      <c r="P15" s="134"/>
    </row>
    <row r="16" spans="1:16">
      <c r="A16" s="94"/>
      <c r="B16" s="94"/>
      <c r="C16" s="94"/>
      <c r="D16" s="94"/>
      <c r="E16" s="94"/>
      <c r="F16" s="94"/>
      <c r="G16" s="95"/>
      <c r="H16" s="95"/>
      <c r="I16" s="95"/>
      <c r="J16" s="95"/>
      <c r="K16" s="95"/>
      <c r="L16" s="95"/>
      <c r="M16" s="95"/>
      <c r="N16" s="95"/>
      <c r="O16" s="95"/>
      <c r="P16" s="134"/>
    </row>
    <row r="17" spans="1:16">
      <c r="A17" s="96" t="s">
        <v>6</v>
      </c>
      <c r="B17" s="97"/>
      <c r="C17" s="98" t="s">
        <v>7</v>
      </c>
      <c r="D17" s="96"/>
      <c r="E17" s="99" t="s">
        <v>81</v>
      </c>
      <c r="F17" s="96"/>
      <c r="G17" s="100" t="s">
        <v>8</v>
      </c>
      <c r="H17" s="99"/>
      <c r="I17" s="98" t="s">
        <v>9</v>
      </c>
      <c r="J17" s="99"/>
      <c r="K17" s="98" t="s">
        <v>10</v>
      </c>
      <c r="L17" s="98"/>
      <c r="M17" s="99" t="s">
        <v>83</v>
      </c>
      <c r="N17" s="98"/>
      <c r="O17" s="100"/>
      <c r="P17" s="102"/>
    </row>
    <row r="18" spans="1:16">
      <c r="A18" s="103"/>
      <c r="B18" s="104"/>
      <c r="C18" s="105" t="s">
        <v>11</v>
      </c>
      <c r="D18" s="106"/>
      <c r="E18" s="107" t="s">
        <v>82</v>
      </c>
      <c r="F18" s="108"/>
      <c r="G18" s="109" t="s">
        <v>12</v>
      </c>
      <c r="H18" s="110"/>
      <c r="I18" s="105" t="s">
        <v>13</v>
      </c>
      <c r="J18" s="110"/>
      <c r="K18" s="105" t="s">
        <v>14</v>
      </c>
      <c r="L18" s="122"/>
      <c r="M18" s="107" t="s">
        <v>84</v>
      </c>
      <c r="N18" s="122"/>
      <c r="O18" s="109"/>
      <c r="P18" s="102"/>
    </row>
    <row r="19" spans="1:16">
      <c r="A19" s="106" t="s">
        <v>80</v>
      </c>
      <c r="B19" s="104"/>
      <c r="C19" s="112">
        <v>159</v>
      </c>
      <c r="D19" s="106"/>
      <c r="E19" s="136">
        <v>29.35323383084577</v>
      </c>
      <c r="F19" s="106"/>
      <c r="G19" s="136">
        <v>60.7805834198086</v>
      </c>
      <c r="H19" s="114"/>
      <c r="I19" s="137">
        <v>68.518518518518519</v>
      </c>
      <c r="J19" s="114"/>
      <c r="K19" s="137">
        <v>77.357961256791867</v>
      </c>
      <c r="L19" s="137"/>
      <c r="M19" s="136">
        <v>93.719806763285021</v>
      </c>
      <c r="N19" s="137"/>
      <c r="O19" s="138" t="s">
        <v>70</v>
      </c>
      <c r="P19" s="120"/>
    </row>
    <row r="20" spans="1:16">
      <c r="A20" s="108" t="s">
        <v>68</v>
      </c>
      <c r="B20" s="121"/>
      <c r="C20" s="122">
        <v>159</v>
      </c>
      <c r="D20" s="108"/>
      <c r="E20" s="139">
        <v>20.398009950248756</v>
      </c>
      <c r="F20" s="108"/>
      <c r="G20" s="139">
        <v>55.065986644934014</v>
      </c>
      <c r="H20" s="124"/>
      <c r="I20" s="119">
        <v>64.077669902912618</v>
      </c>
      <c r="J20" s="124"/>
      <c r="K20" s="119">
        <v>70.809925093632955</v>
      </c>
      <c r="L20" s="119"/>
      <c r="M20" s="139">
        <v>94.339622641509436</v>
      </c>
      <c r="N20" s="119"/>
      <c r="O20" s="140" t="s">
        <v>71</v>
      </c>
      <c r="P20" s="120"/>
    </row>
    <row r="21" spans="1:16">
      <c r="A21" s="127" t="s">
        <v>69</v>
      </c>
      <c r="B21" s="103"/>
      <c r="C21" s="141">
        <v>159</v>
      </c>
      <c r="D21" s="103"/>
      <c r="E21" s="128">
        <v>34.82587064676617</v>
      </c>
      <c r="F21" s="103"/>
      <c r="G21" s="128">
        <v>79.247695309871474</v>
      </c>
      <c r="H21" s="129"/>
      <c r="I21" s="128">
        <v>89.032258064516128</v>
      </c>
      <c r="J21" s="129"/>
      <c r="K21" s="130">
        <v>94.858577848268567</v>
      </c>
      <c r="L21" s="130"/>
      <c r="M21" s="128">
        <v>100</v>
      </c>
      <c r="N21" s="130"/>
      <c r="O21" s="109" t="s">
        <v>72</v>
      </c>
      <c r="P21" s="120"/>
    </row>
    <row r="22" spans="1:16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3"/>
      <c r="P22" s="134"/>
    </row>
    <row r="23" spans="1:16">
      <c r="A23" s="91" t="s">
        <v>40</v>
      </c>
      <c r="B23" s="91"/>
      <c r="C23" s="91"/>
      <c r="D23" s="91"/>
      <c r="E23" s="91"/>
      <c r="F23" s="91"/>
    </row>
    <row r="24" spans="1:16">
      <c r="A24" s="91" t="s">
        <v>41</v>
      </c>
      <c r="B24" s="91"/>
      <c r="C24" s="91"/>
      <c r="D24" s="91"/>
      <c r="E24" s="91"/>
      <c r="F24" s="91"/>
    </row>
    <row r="25" spans="1:16">
      <c r="A25" s="94"/>
      <c r="B25" s="94"/>
      <c r="C25" s="94"/>
      <c r="D25" s="94"/>
      <c r="E25" s="94"/>
      <c r="F25" s="94"/>
      <c r="G25" s="95"/>
      <c r="H25" s="95"/>
      <c r="I25" s="95"/>
      <c r="J25" s="95"/>
      <c r="K25" s="95"/>
      <c r="L25" s="95"/>
      <c r="M25" s="95"/>
      <c r="N25" s="95"/>
      <c r="O25" s="95"/>
    </row>
    <row r="26" spans="1:16">
      <c r="A26" s="96" t="s">
        <v>6</v>
      </c>
      <c r="B26" s="97"/>
      <c r="C26" s="98" t="s">
        <v>7</v>
      </c>
      <c r="D26" s="96"/>
      <c r="E26" s="99" t="s">
        <v>81</v>
      </c>
      <c r="F26" s="96"/>
      <c r="G26" s="100" t="s">
        <v>8</v>
      </c>
      <c r="H26" s="99"/>
      <c r="I26" s="98" t="s">
        <v>9</v>
      </c>
      <c r="J26" s="99"/>
      <c r="K26" s="98" t="s">
        <v>10</v>
      </c>
      <c r="L26" s="101"/>
      <c r="M26" s="99" t="s">
        <v>83</v>
      </c>
      <c r="N26" s="101"/>
      <c r="O26" s="98"/>
      <c r="P26" s="102"/>
    </row>
    <row r="27" spans="1:16">
      <c r="A27" s="103"/>
      <c r="B27" s="104"/>
      <c r="C27" s="105" t="s">
        <v>11</v>
      </c>
      <c r="D27" s="106"/>
      <c r="E27" s="107" t="s">
        <v>82</v>
      </c>
      <c r="F27" s="108"/>
      <c r="G27" s="109" t="s">
        <v>12</v>
      </c>
      <c r="H27" s="110"/>
      <c r="I27" s="105" t="s">
        <v>13</v>
      </c>
      <c r="J27" s="110"/>
      <c r="K27" s="105" t="s">
        <v>14</v>
      </c>
      <c r="L27" s="111"/>
      <c r="M27" s="107" t="s">
        <v>84</v>
      </c>
      <c r="N27" s="111"/>
      <c r="O27" s="105"/>
      <c r="P27" s="102"/>
    </row>
    <row r="28" spans="1:16">
      <c r="A28" s="106" t="s">
        <v>80</v>
      </c>
      <c r="B28" s="121"/>
      <c r="C28" s="122">
        <v>212</v>
      </c>
      <c r="D28" s="108"/>
      <c r="E28" s="139">
        <v>29.35323383084577</v>
      </c>
      <c r="F28" s="108"/>
      <c r="G28" s="139">
        <v>63.101179673321234</v>
      </c>
      <c r="H28" s="124"/>
      <c r="I28" s="119">
        <v>71.428571428571431</v>
      </c>
      <c r="J28" s="124"/>
      <c r="K28" s="115">
        <v>77.281921804866528</v>
      </c>
      <c r="L28" s="116"/>
      <c r="M28" s="139">
        <v>93.719806763285021</v>
      </c>
      <c r="N28" s="117"/>
      <c r="O28" s="122" t="s">
        <v>70</v>
      </c>
      <c r="P28" s="102"/>
    </row>
    <row r="29" spans="1:16">
      <c r="A29" s="142" t="s">
        <v>68</v>
      </c>
      <c r="B29" s="106"/>
      <c r="C29" s="110">
        <v>212</v>
      </c>
      <c r="D29" s="106"/>
      <c r="E29" s="114">
        <v>20.398009950248756</v>
      </c>
      <c r="F29" s="106"/>
      <c r="G29" s="114">
        <v>58.759179926560591</v>
      </c>
      <c r="H29" s="137"/>
      <c r="I29" s="114">
        <v>66.176280602028299</v>
      </c>
      <c r="J29" s="137"/>
      <c r="K29" s="115">
        <v>71.352709493413016</v>
      </c>
      <c r="L29" s="118"/>
      <c r="M29" s="114">
        <v>94.339622641509436</v>
      </c>
      <c r="N29" s="119"/>
      <c r="O29" s="112" t="s">
        <v>71</v>
      </c>
      <c r="P29" s="120"/>
    </row>
    <row r="30" spans="1:16">
      <c r="A30" s="142" t="s">
        <v>69</v>
      </c>
      <c r="B30" s="106"/>
      <c r="C30" s="110">
        <v>212</v>
      </c>
      <c r="D30" s="106"/>
      <c r="E30" s="114">
        <v>34.82587064676617</v>
      </c>
      <c r="F30" s="106"/>
      <c r="G30" s="114">
        <v>81.858990072312778</v>
      </c>
      <c r="H30" s="137"/>
      <c r="I30" s="114">
        <v>90.500410172272353</v>
      </c>
      <c r="J30" s="137"/>
      <c r="K30" s="118">
        <v>95.168747110494678</v>
      </c>
      <c r="L30" s="125"/>
      <c r="M30" s="114">
        <v>100</v>
      </c>
      <c r="N30" s="126"/>
      <c r="O30" s="112" t="s">
        <v>72</v>
      </c>
      <c r="P30" s="102"/>
    </row>
    <row r="31" spans="1:16">
      <c r="A31" s="127" t="s">
        <v>74</v>
      </c>
      <c r="B31" s="103"/>
      <c r="C31" s="107">
        <v>68</v>
      </c>
      <c r="D31" s="103"/>
      <c r="E31" s="143">
        <v>0</v>
      </c>
      <c r="F31" s="103"/>
      <c r="G31" s="143">
        <v>65.016233766233768</v>
      </c>
      <c r="H31" s="129"/>
      <c r="I31" s="143">
        <v>75.605569330535957</v>
      </c>
      <c r="J31" s="129"/>
      <c r="K31" s="130">
        <v>81.319665605095537</v>
      </c>
      <c r="L31" s="131"/>
      <c r="M31" s="143">
        <v>100</v>
      </c>
      <c r="N31" s="131"/>
      <c r="O31" s="105" t="s">
        <v>75</v>
      </c>
      <c r="P31" s="102"/>
    </row>
    <row r="32" spans="1:16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3"/>
    </row>
    <row r="33" spans="1:14">
      <c r="A33" s="144" t="s">
        <v>79</v>
      </c>
      <c r="B33" s="145"/>
      <c r="C33" s="145"/>
      <c r="D33" s="145"/>
      <c r="E33" s="145"/>
      <c r="F33" s="145"/>
      <c r="G33" s="146"/>
      <c r="H33" s="146"/>
      <c r="K33" s="135"/>
      <c r="L33" s="135"/>
      <c r="M33" s="135"/>
      <c r="N33" s="135"/>
    </row>
  </sheetData>
  <phoneticPr fontId="2" type="noConversion"/>
  <pageMargins left="0.75" right="0.75" top="1" bottom="1" header="0.5" footer="0.5"/>
  <pageSetup paperSize="9" scale="90" orientation="landscape" horizontalDpi="300" verticalDpi="0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E43" sqref="E43"/>
    </sheetView>
  </sheetViews>
  <sheetFormatPr defaultRowHeight="11.25"/>
  <cols>
    <col min="1" max="1" width="32.77734375" style="14" customWidth="1"/>
    <col min="2" max="7" width="8.88671875" style="14"/>
    <col min="8" max="8" width="36.77734375" style="14" customWidth="1"/>
    <col min="9" max="16384" width="8.88671875" style="14"/>
  </cols>
  <sheetData>
    <row r="1" spans="1:9">
      <c r="A1" s="12" t="s">
        <v>42</v>
      </c>
    </row>
    <row r="2" spans="1:9">
      <c r="A2" s="12" t="s">
        <v>43</v>
      </c>
    </row>
    <row r="3" spans="1:9">
      <c r="A3" s="22"/>
      <c r="B3" s="46"/>
      <c r="C3" s="46"/>
      <c r="D3" s="46" t="s">
        <v>44</v>
      </c>
      <c r="E3" s="46"/>
      <c r="F3" s="46"/>
      <c r="G3" s="46"/>
      <c r="H3" s="46"/>
    </row>
    <row r="4" spans="1:9" ht="22.5">
      <c r="A4" s="26" t="s">
        <v>6</v>
      </c>
      <c r="B4" s="52" t="s">
        <v>45</v>
      </c>
      <c r="C4" s="52" t="s">
        <v>46</v>
      </c>
      <c r="D4" s="52" t="s">
        <v>47</v>
      </c>
      <c r="E4" s="52" t="s">
        <v>48</v>
      </c>
      <c r="F4" s="52" t="s">
        <v>49</v>
      </c>
      <c r="G4" s="52" t="s">
        <v>50</v>
      </c>
      <c r="H4" s="29"/>
      <c r="I4" s="20"/>
    </row>
    <row r="5" spans="1:9" ht="22.5">
      <c r="A5" s="27"/>
      <c r="B5" s="53" t="s">
        <v>51</v>
      </c>
      <c r="C5" s="53" t="s">
        <v>52</v>
      </c>
      <c r="D5" s="53" t="s">
        <v>53</v>
      </c>
      <c r="E5" s="53" t="s">
        <v>54</v>
      </c>
      <c r="F5" s="53" t="s">
        <v>55</v>
      </c>
      <c r="G5" s="53" t="s">
        <v>56</v>
      </c>
      <c r="H5" s="30"/>
      <c r="I5" s="20"/>
    </row>
    <row r="6" spans="1:9">
      <c r="A6" s="26" t="s">
        <v>27</v>
      </c>
      <c r="B6" s="32">
        <f>'Pivot 1c - FSM &amp; Medium'!B8/'Pivot 1c - FSM &amp; Medium'!B$7*100</f>
        <v>0</v>
      </c>
      <c r="C6" s="32">
        <f>'Pivot 1c - FSM &amp; Medium'!C8/'Pivot 1c - FSM &amp; Medium'!C$7*100</f>
        <v>0</v>
      </c>
      <c r="D6" s="32">
        <f>'Pivot 1c - FSM &amp; Medium'!D8/'Pivot 1c - FSM &amp; Medium'!D$7*100</f>
        <v>0</v>
      </c>
      <c r="E6" s="32" t="s">
        <v>57</v>
      </c>
      <c r="F6" s="32" t="s">
        <v>57</v>
      </c>
      <c r="G6" s="32">
        <f>SUM('Pivot 1c - FSM &amp; Medium'!B8:F8)/SUM('Pivot 1c - FSM &amp; Medium'!B$7:F$7)*100</f>
        <v>0</v>
      </c>
      <c r="H6" s="29" t="s">
        <v>28</v>
      </c>
      <c r="I6" s="20"/>
    </row>
    <row r="7" spans="1:9">
      <c r="A7" s="28" t="s">
        <v>29</v>
      </c>
      <c r="B7" s="35">
        <f>'Pivot 1c - FSM &amp; Medium'!B9/'Pivot 1c - FSM &amp; Medium'!B$7*100</f>
        <v>0</v>
      </c>
      <c r="C7" s="35">
        <f>'Pivot 1c - FSM &amp; Medium'!C9/'Pivot 1c - FSM &amp; Medium'!C$7*100</f>
        <v>0</v>
      </c>
      <c r="D7" s="35">
        <f>'Pivot 1c - FSM &amp; Medium'!D9/'Pivot 1c - FSM &amp; Medium'!D$7*100</f>
        <v>0</v>
      </c>
      <c r="E7" s="35" t="s">
        <v>57</v>
      </c>
      <c r="F7" s="35" t="s">
        <v>57</v>
      </c>
      <c r="G7" s="35">
        <f>SUM('Pivot 1c - FSM &amp; Medium'!B9:F9)/SUM('Pivot 1c - FSM &amp; Medium'!B$7:F$7)*100</f>
        <v>0</v>
      </c>
      <c r="H7" s="31" t="s">
        <v>30</v>
      </c>
      <c r="I7" s="20"/>
    </row>
    <row r="8" spans="1:9">
      <c r="A8" s="28" t="s">
        <v>32</v>
      </c>
      <c r="B8" s="35">
        <f>'Pivot 1c - FSM &amp; Medium'!B10/'Pivot 1c - FSM &amp; Medium'!B$7*100</f>
        <v>0</v>
      </c>
      <c r="C8" s="35">
        <f>'Pivot 1c - FSM &amp; Medium'!C10/'Pivot 1c - FSM &amp; Medium'!C$7*100</f>
        <v>0</v>
      </c>
      <c r="D8" s="35">
        <f>'Pivot 1c - FSM &amp; Medium'!D10/'Pivot 1c - FSM &amp; Medium'!D$7*100</f>
        <v>0</v>
      </c>
      <c r="E8" s="35" t="s">
        <v>57</v>
      </c>
      <c r="F8" s="35" t="s">
        <v>57</v>
      </c>
      <c r="G8" s="35">
        <f>SUM('Pivot 1c - FSM &amp; Medium'!B10:F10)/SUM('Pivot 1c - FSM &amp; Medium'!B$7:F$7)*100</f>
        <v>0</v>
      </c>
      <c r="H8" s="31" t="s">
        <v>31</v>
      </c>
      <c r="I8" s="20"/>
    </row>
    <row r="9" spans="1:9">
      <c r="A9" s="28" t="s">
        <v>17</v>
      </c>
      <c r="B9" s="35">
        <f>'Pivot 1c - FSM &amp; Medium'!B11/'Pivot 1c - FSM &amp; Medium'!B$7*100</f>
        <v>0</v>
      </c>
      <c r="C9" s="35">
        <f>'Pivot 1c - FSM &amp; Medium'!C11/'Pivot 1c - FSM &amp; Medium'!C$7*100</f>
        <v>0</v>
      </c>
      <c r="D9" s="35">
        <f>'Pivot 1c - FSM &amp; Medium'!D11/'Pivot 1c - FSM &amp; Medium'!D$7*100</f>
        <v>0</v>
      </c>
      <c r="E9" s="35" t="s">
        <v>57</v>
      </c>
      <c r="F9" s="35" t="s">
        <v>57</v>
      </c>
      <c r="G9" s="35">
        <f>SUM('Pivot 1c - FSM &amp; Medium'!B11:F11)/SUM('Pivot 1c - FSM &amp; Medium'!B$7:F$7)*100</f>
        <v>0</v>
      </c>
      <c r="H9" s="31" t="s">
        <v>18</v>
      </c>
      <c r="I9" s="20"/>
    </row>
    <row r="10" spans="1:9" s="44" customFormat="1">
      <c r="A10" s="28" t="s">
        <v>33</v>
      </c>
      <c r="B10" s="35">
        <f>'Pivot 1c - FSM &amp; Medium'!B12/'Pivot 1c - FSM &amp; Medium'!B$7</f>
        <v>0</v>
      </c>
      <c r="C10" s="35">
        <f>'Pivot 1c - FSM &amp; Medium'!C12/'Pivot 1c - FSM &amp; Medium'!C$7</f>
        <v>0</v>
      </c>
      <c r="D10" s="35">
        <f>'Pivot 1c - FSM &amp; Medium'!D12/'Pivot 1c - FSM &amp; Medium'!D$7</f>
        <v>0</v>
      </c>
      <c r="E10" s="35" t="s">
        <v>57</v>
      </c>
      <c r="F10" s="35" t="s">
        <v>57</v>
      </c>
      <c r="G10" s="35">
        <f>SUM('Pivot 1c - FSM &amp; Medium'!B12:F12)/SUM('Pivot 1c - FSM &amp; Medium'!B$7:F$7)</f>
        <v>0</v>
      </c>
      <c r="H10" s="31" t="s">
        <v>34</v>
      </c>
      <c r="I10" s="48"/>
    </row>
    <row r="11" spans="1:9">
      <c r="A11" s="56" t="s">
        <v>15</v>
      </c>
      <c r="B11" s="35">
        <f>'Pivot 1c - FSM &amp; Medium'!B13/'Pivot 1c - FSM &amp; Medium'!B$7*100</f>
        <v>0</v>
      </c>
      <c r="C11" s="35">
        <f>'Pivot 1c - FSM &amp; Medium'!C13/'Pivot 1c - FSM &amp; Medium'!C$7*100</f>
        <v>0</v>
      </c>
      <c r="D11" s="35">
        <f>'Pivot 1c - FSM &amp; Medium'!D13/'Pivot 1c - FSM &amp; Medium'!D$7*100</f>
        <v>0</v>
      </c>
      <c r="E11" s="35" t="s">
        <v>57</v>
      </c>
      <c r="F11" s="35" t="s">
        <v>57</v>
      </c>
      <c r="G11" s="35">
        <f>SUM('Pivot 1c - FSM &amp; Medium'!B13:F13)/SUM('Pivot 1c - FSM &amp; Medium'!B$7:F$7)*100</f>
        <v>0</v>
      </c>
      <c r="H11" s="59" t="s">
        <v>16</v>
      </c>
      <c r="I11" s="20"/>
    </row>
    <row r="12" spans="1:9" s="44" customFormat="1">
      <c r="A12" s="54" t="s">
        <v>58</v>
      </c>
      <c r="B12" s="65">
        <f>'Pivot 1c - FSM &amp; Medium'!B7</f>
        <v>3830</v>
      </c>
      <c r="C12" s="65">
        <f>'Pivot 1c - FSM &amp; Medium'!C7</f>
        <v>2348</v>
      </c>
      <c r="D12" s="65">
        <f>'Pivot 1c - FSM &amp; Medium'!D7</f>
        <v>833</v>
      </c>
      <c r="E12" s="65">
        <f>'Pivot 1c - FSM &amp; Medium'!E7</f>
        <v>0</v>
      </c>
      <c r="F12" s="65">
        <f>'Pivot 1c - FSM &amp; Medium'!F7</f>
        <v>0</v>
      </c>
      <c r="G12" s="65">
        <f>SUM('Pivot 1c - FSM &amp; Medium'!B7:F7)</f>
        <v>7011</v>
      </c>
      <c r="H12" s="55" t="s">
        <v>59</v>
      </c>
      <c r="I12" s="48"/>
    </row>
    <row r="13" spans="1:9" s="44" customFormat="1">
      <c r="A13" s="49"/>
      <c r="B13" s="50"/>
      <c r="C13" s="50"/>
      <c r="D13" s="50"/>
      <c r="E13" s="50"/>
      <c r="F13" s="50"/>
      <c r="G13" s="50"/>
      <c r="H13" s="51"/>
    </row>
    <row r="14" spans="1:9">
      <c r="A14" s="44" t="s">
        <v>37</v>
      </c>
      <c r="B14" s="13"/>
      <c r="F14" s="16"/>
      <c r="G14" s="16"/>
    </row>
    <row r="15" spans="1:9">
      <c r="A15" s="45" t="s">
        <v>60</v>
      </c>
      <c r="B15" s="13"/>
      <c r="F15" s="16"/>
      <c r="G15" s="16"/>
    </row>
    <row r="16" spans="1:9">
      <c r="A16" s="44"/>
      <c r="B16" s="13"/>
      <c r="F16" s="16"/>
      <c r="G16" s="16"/>
    </row>
    <row r="17" spans="1:9">
      <c r="A17" s="12" t="s">
        <v>61</v>
      </c>
    </row>
    <row r="18" spans="1:9">
      <c r="A18" s="12" t="s">
        <v>62</v>
      </c>
    </row>
    <row r="19" spans="1:9">
      <c r="A19" s="22"/>
      <c r="B19" s="46"/>
      <c r="C19" s="46"/>
      <c r="D19" s="46" t="s">
        <v>44</v>
      </c>
      <c r="E19" s="46"/>
      <c r="F19" s="46"/>
      <c r="G19" s="46"/>
      <c r="H19" s="46"/>
    </row>
    <row r="20" spans="1:9" ht="22.5">
      <c r="A20" s="26" t="s">
        <v>6</v>
      </c>
      <c r="B20" s="52" t="s">
        <v>45</v>
      </c>
      <c r="C20" s="52" t="s">
        <v>46</v>
      </c>
      <c r="D20" s="52" t="s">
        <v>47</v>
      </c>
      <c r="E20" s="52" t="s">
        <v>48</v>
      </c>
      <c r="F20" s="52" t="s">
        <v>49</v>
      </c>
      <c r="G20" s="52" t="s">
        <v>50</v>
      </c>
      <c r="H20" s="29"/>
      <c r="I20" s="20"/>
    </row>
    <row r="21" spans="1:9" ht="22.5">
      <c r="A21" s="27"/>
      <c r="B21" s="70" t="s">
        <v>51</v>
      </c>
      <c r="C21" s="70" t="s">
        <v>52</v>
      </c>
      <c r="D21" s="70" t="s">
        <v>53</v>
      </c>
      <c r="E21" s="70" t="s">
        <v>54</v>
      </c>
      <c r="F21" s="70" t="s">
        <v>55</v>
      </c>
      <c r="G21" s="53" t="s">
        <v>56</v>
      </c>
      <c r="H21" s="30"/>
      <c r="I21" s="20"/>
    </row>
    <row r="22" spans="1:9">
      <c r="A22" s="66" t="s">
        <v>27</v>
      </c>
      <c r="B22" s="32">
        <f>'Pivot 1c - FSM &amp; Medium'!G8/'Pivot 1c - FSM &amp; Medium'!G$7*100</f>
        <v>0</v>
      </c>
      <c r="C22" s="32">
        <f>'Pivot 1c - FSM &amp; Medium'!H8/'Pivot 1c - FSM &amp; Medium'!H$7*100</f>
        <v>0</v>
      </c>
      <c r="D22" s="32">
        <f>'Pivot 1c - FSM &amp; Medium'!I8/'Pivot 1c - FSM &amp; Medium'!I$7*100</f>
        <v>0</v>
      </c>
      <c r="E22" s="32">
        <f>'Pivot 1c - FSM &amp; Medium'!J8/'Pivot 1c - FSM &amp; Medium'!J$7*100</f>
        <v>0</v>
      </c>
      <c r="F22" s="32">
        <f>'Pivot 1c - FSM &amp; Medium'!K8/'Pivot 1c - FSM &amp; Medium'!K$7*100</f>
        <v>0</v>
      </c>
      <c r="G22" s="32">
        <f>SUM('Pivot 1c - FSM &amp; Medium'!G8:K8)/SUM('Pivot 1c - FSM &amp; Medium'!G$7:K$7)*100</f>
        <v>0</v>
      </c>
      <c r="H22" s="73" t="s">
        <v>28</v>
      </c>
      <c r="I22" s="20"/>
    </row>
    <row r="23" spans="1:9">
      <c r="A23" s="67" t="s">
        <v>29</v>
      </c>
      <c r="B23" s="35">
        <f>'Pivot 1c - FSM &amp; Medium'!G9/'Pivot 1c - FSM &amp; Medium'!G$7*100</f>
        <v>0</v>
      </c>
      <c r="C23" s="35">
        <f>'Pivot 1c - FSM &amp; Medium'!H9/'Pivot 1c - FSM &amp; Medium'!H$7*100</f>
        <v>0</v>
      </c>
      <c r="D23" s="35">
        <f>'Pivot 1c - FSM &amp; Medium'!I9/'Pivot 1c - FSM &amp; Medium'!I$7*100</f>
        <v>0</v>
      </c>
      <c r="E23" s="35">
        <f>'Pivot 1c - FSM &amp; Medium'!J9/'Pivot 1c - FSM &amp; Medium'!J$7*100</f>
        <v>0</v>
      </c>
      <c r="F23" s="35">
        <f>'Pivot 1c - FSM &amp; Medium'!K9/'Pivot 1c - FSM &amp; Medium'!K$7*100</f>
        <v>0</v>
      </c>
      <c r="G23" s="35">
        <f>SUM('Pivot 1c - FSM &amp; Medium'!G9:K9)/SUM('Pivot 1c - FSM &amp; Medium'!G$7:K$7)*100</f>
        <v>0</v>
      </c>
      <c r="H23" s="74" t="s">
        <v>30</v>
      </c>
      <c r="I23" s="20"/>
    </row>
    <row r="24" spans="1:9">
      <c r="A24" s="67" t="s">
        <v>32</v>
      </c>
      <c r="B24" s="35">
        <f>'Pivot 1c - FSM &amp; Medium'!G10/'Pivot 1c - FSM &amp; Medium'!G$7*100</f>
        <v>0</v>
      </c>
      <c r="C24" s="35">
        <f>'Pivot 1c - FSM &amp; Medium'!H10/'Pivot 1c - FSM &amp; Medium'!H$7*100</f>
        <v>0</v>
      </c>
      <c r="D24" s="35">
        <f>'Pivot 1c - FSM &amp; Medium'!I10/'Pivot 1c - FSM &amp; Medium'!I$7*100</f>
        <v>0</v>
      </c>
      <c r="E24" s="35">
        <f>'Pivot 1c - FSM &amp; Medium'!J10/'Pivot 1c - FSM &amp; Medium'!J$7*100</f>
        <v>0</v>
      </c>
      <c r="F24" s="35">
        <f>'Pivot 1c - FSM &amp; Medium'!K10/'Pivot 1c - FSM &amp; Medium'!K$7*100</f>
        <v>0</v>
      </c>
      <c r="G24" s="35">
        <f>SUM('Pivot 1c - FSM &amp; Medium'!G10:K10)/SUM('Pivot 1c - FSM &amp; Medium'!G$7:K$7)*100</f>
        <v>0</v>
      </c>
      <c r="H24" s="74" t="s">
        <v>31</v>
      </c>
      <c r="I24" s="20"/>
    </row>
    <row r="25" spans="1:9">
      <c r="A25" s="67" t="s">
        <v>17</v>
      </c>
      <c r="B25" s="35">
        <f>'Pivot 1c - FSM &amp; Medium'!G11/'Pivot 1c - FSM &amp; Medium'!G$7*100</f>
        <v>0</v>
      </c>
      <c r="C25" s="35">
        <f>'Pivot 1c - FSM &amp; Medium'!H11/'Pivot 1c - FSM &amp; Medium'!H$7*100</f>
        <v>0</v>
      </c>
      <c r="D25" s="35">
        <f>'Pivot 1c - FSM &amp; Medium'!I11/'Pivot 1c - FSM &amp; Medium'!I$7*100</f>
        <v>0</v>
      </c>
      <c r="E25" s="35">
        <f>'Pivot 1c - FSM &amp; Medium'!J11/'Pivot 1c - FSM &amp; Medium'!J$7*100</f>
        <v>0</v>
      </c>
      <c r="F25" s="35">
        <f>'Pivot 1c - FSM &amp; Medium'!K11/'Pivot 1c - FSM &amp; Medium'!K$7*100</f>
        <v>0</v>
      </c>
      <c r="G25" s="35">
        <f>SUM('Pivot 1c - FSM &amp; Medium'!G11:K11)/SUM('Pivot 1c - FSM &amp; Medium'!G$7:K$7)*100</f>
        <v>0</v>
      </c>
      <c r="H25" s="74" t="s">
        <v>18</v>
      </c>
      <c r="I25" s="20"/>
    </row>
    <row r="26" spans="1:9">
      <c r="A26" s="67" t="s">
        <v>33</v>
      </c>
      <c r="B26" s="35">
        <f>'Pivot 1c - FSM &amp; Medium'!G12/'Pivot 1c - FSM &amp; Medium'!G$7</f>
        <v>0</v>
      </c>
      <c r="C26" s="35">
        <f>'Pivot 1c - FSM &amp; Medium'!H12/'Pivot 1c - FSM &amp; Medium'!H$7</f>
        <v>0</v>
      </c>
      <c r="D26" s="35">
        <f>'Pivot 1c - FSM &amp; Medium'!I12/'Pivot 1c - FSM &amp; Medium'!I$7</f>
        <v>0</v>
      </c>
      <c r="E26" s="35">
        <f>'Pivot 1c - FSM &amp; Medium'!J12/'Pivot 1c - FSM &amp; Medium'!J$7</f>
        <v>0</v>
      </c>
      <c r="F26" s="35">
        <f>'Pivot 1c - FSM &amp; Medium'!K12/'Pivot 1c - FSM &amp; Medium'!K$7</f>
        <v>0</v>
      </c>
      <c r="G26" s="35">
        <f>SUM('Pivot 1c - FSM &amp; Medium'!G12:K12)/SUM('Pivot 1c - FSM &amp; Medium'!G$7:K$7)</f>
        <v>0</v>
      </c>
      <c r="H26" s="74" t="s">
        <v>34</v>
      </c>
      <c r="I26" s="20"/>
    </row>
    <row r="27" spans="1:9">
      <c r="A27" s="68" t="s">
        <v>15</v>
      </c>
      <c r="B27" s="35">
        <f>'Pivot 1c - FSM &amp; Medium'!G13/'Pivot 1c - FSM &amp; Medium'!G$7*100</f>
        <v>0</v>
      </c>
      <c r="C27" s="35">
        <f>'Pivot 1c - FSM &amp; Medium'!H13/'Pivot 1c - FSM &amp; Medium'!H$7*100</f>
        <v>0</v>
      </c>
      <c r="D27" s="35">
        <f>'Pivot 1c - FSM &amp; Medium'!I13/'Pivot 1c - FSM &amp; Medium'!I$7*100</f>
        <v>0</v>
      </c>
      <c r="E27" s="35">
        <f>'Pivot 1c - FSM &amp; Medium'!J13/'Pivot 1c - FSM &amp; Medium'!J$7*100</f>
        <v>0</v>
      </c>
      <c r="F27" s="35">
        <f>'Pivot 1c - FSM &amp; Medium'!K13/'Pivot 1c - FSM &amp; Medium'!K$7*100</f>
        <v>0</v>
      </c>
      <c r="G27" s="35">
        <f>SUM('Pivot 1c - FSM &amp; Medium'!G13:K13)/SUM('Pivot 1c - FSM &amp; Medium'!G$7:K$7)*100</f>
        <v>0</v>
      </c>
      <c r="H27" s="75" t="s">
        <v>16</v>
      </c>
      <c r="I27" s="20"/>
    </row>
    <row r="28" spans="1:9">
      <c r="A28" s="69" t="s">
        <v>58</v>
      </c>
      <c r="B28" s="71">
        <f>'Pivot 1c - FSM &amp; Medium'!G7</f>
        <v>6433</v>
      </c>
      <c r="C28" s="71">
        <f>'Pivot 1c - FSM &amp; Medium'!H7</f>
        <v>7064</v>
      </c>
      <c r="D28" s="71">
        <f>'Pivot 1c - FSM &amp; Medium'!I7</f>
        <v>7429</v>
      </c>
      <c r="E28" s="71">
        <f>'Pivot 1c - FSM &amp; Medium'!J7</f>
        <v>6745</v>
      </c>
      <c r="F28" s="71">
        <f>'Pivot 1c - FSM &amp; Medium'!K7</f>
        <v>2619</v>
      </c>
      <c r="G28" s="71">
        <f>SUM('Pivot 1c - FSM &amp; Medium'!G7:K7)</f>
        <v>30290</v>
      </c>
      <c r="H28" s="76" t="s">
        <v>59</v>
      </c>
      <c r="I28" s="20"/>
    </row>
    <row r="29" spans="1:9">
      <c r="A29" s="60"/>
      <c r="B29" s="61"/>
      <c r="C29" s="61"/>
      <c r="D29" s="61"/>
      <c r="E29" s="61"/>
      <c r="F29" s="61"/>
      <c r="G29" s="61"/>
      <c r="H29" s="25"/>
    </row>
    <row r="30" spans="1:9">
      <c r="A30" s="45" t="s">
        <v>63</v>
      </c>
      <c r="B30" s="47"/>
      <c r="C30" s="47"/>
      <c r="D30" s="47"/>
      <c r="E30" s="47"/>
      <c r="F30" s="47"/>
      <c r="G30" s="47"/>
      <c r="H30" s="13"/>
    </row>
    <row r="31" spans="1:9">
      <c r="A31" s="17"/>
      <c r="B31" s="17"/>
      <c r="F31" s="16"/>
      <c r="G31" s="16"/>
    </row>
    <row r="32" spans="1:9">
      <c r="A32" s="12" t="s">
        <v>64</v>
      </c>
    </row>
    <row r="33" spans="1:9">
      <c r="A33" s="12" t="s">
        <v>65</v>
      </c>
    </row>
    <row r="34" spans="1:9">
      <c r="A34" s="22"/>
      <c r="B34" s="46"/>
      <c r="C34" s="46"/>
      <c r="D34" s="46" t="s">
        <v>44</v>
      </c>
      <c r="E34" s="46"/>
      <c r="F34" s="46"/>
      <c r="G34" s="46"/>
      <c r="H34" s="46"/>
    </row>
    <row r="35" spans="1:9" ht="22.5">
      <c r="A35" s="26" t="s">
        <v>6</v>
      </c>
      <c r="B35" s="52" t="s">
        <v>45</v>
      </c>
      <c r="C35" s="52" t="s">
        <v>46</v>
      </c>
      <c r="D35" s="52" t="s">
        <v>47</v>
      </c>
      <c r="E35" s="52" t="s">
        <v>48</v>
      </c>
      <c r="F35" s="52" t="s">
        <v>49</v>
      </c>
      <c r="G35" s="52" t="s">
        <v>50</v>
      </c>
      <c r="H35" s="29"/>
      <c r="I35" s="20"/>
    </row>
    <row r="36" spans="1:9" ht="22.5">
      <c r="A36" s="27"/>
      <c r="B36" s="53" t="s">
        <v>51</v>
      </c>
      <c r="C36" s="53" t="s">
        <v>52</v>
      </c>
      <c r="D36" s="53" t="s">
        <v>53</v>
      </c>
      <c r="E36" s="53" t="s">
        <v>54</v>
      </c>
      <c r="F36" s="53" t="s">
        <v>55</v>
      </c>
      <c r="G36" s="53" t="s">
        <v>56</v>
      </c>
      <c r="H36" s="30"/>
      <c r="I36" s="20"/>
    </row>
    <row r="37" spans="1:9">
      <c r="A37" s="26" t="s">
        <v>27</v>
      </c>
      <c r="B37" s="32">
        <f>('Pivot 1c - FSM &amp; Medium'!B8+'Pivot 1c - FSM &amp; Medium'!G8)/('Pivot 1c - FSM &amp; Medium'!B$7+'Pivot 1c - FSM &amp; Medium'!G$7)*100</f>
        <v>0</v>
      </c>
      <c r="C37" s="57">
        <f>('Pivot 1c - FSM &amp; Medium'!C8+'Pivot 1c - FSM &amp; Medium'!H8)/('Pivot 1c - FSM &amp; Medium'!C$7+'Pivot 1c - FSM &amp; Medium'!H$7)*100</f>
        <v>0</v>
      </c>
      <c r="D37" s="57">
        <f>('Pivot 1c - FSM &amp; Medium'!D8+'Pivot 1c - FSM &amp; Medium'!I8)/('Pivot 1c - FSM &amp; Medium'!D$7+'Pivot 1c - FSM &amp; Medium'!I$7)*100</f>
        <v>0</v>
      </c>
      <c r="E37" s="57">
        <f>('Pivot 1c - FSM &amp; Medium'!E8+'Pivot 1c - FSM &amp; Medium'!J8)/('Pivot 1c - FSM &amp; Medium'!E$7+'Pivot 1c - FSM &amp; Medium'!J$7)*100</f>
        <v>0</v>
      </c>
      <c r="F37" s="57">
        <f>('Pivot 1c - FSM &amp; Medium'!F8+'Pivot 1c - FSM &amp; Medium'!K8)/('Pivot 1c - FSM &amp; Medium'!F$7+'Pivot 1c - FSM &amp; Medium'!K$7)*100</f>
        <v>0</v>
      </c>
      <c r="G37" s="57">
        <f>'Pivot 1c - FSM &amp; Medium'!L8/'Pivot 1c - FSM &amp; Medium'!L$7*100</f>
        <v>0</v>
      </c>
      <c r="H37" s="29" t="s">
        <v>28</v>
      </c>
      <c r="I37" s="20"/>
    </row>
    <row r="38" spans="1:9">
      <c r="A38" s="28" t="s">
        <v>29</v>
      </c>
      <c r="B38" s="35">
        <f>('Pivot 1c - FSM &amp; Medium'!B9+'Pivot 1c - FSM &amp; Medium'!G9)/('Pivot 1c - FSM &amp; Medium'!B$7+'Pivot 1c - FSM &amp; Medium'!G$7)*100</f>
        <v>0</v>
      </c>
      <c r="C38" s="58">
        <f>('Pivot 1c - FSM &amp; Medium'!C9+'Pivot 1c - FSM &amp; Medium'!H9)/('Pivot 1c - FSM &amp; Medium'!C$7+'Pivot 1c - FSM &amp; Medium'!H$7)*100</f>
        <v>0</v>
      </c>
      <c r="D38" s="58">
        <f>('Pivot 1c - FSM &amp; Medium'!D9+'Pivot 1c - FSM &amp; Medium'!I9)/('Pivot 1c - FSM &amp; Medium'!D$7+'Pivot 1c - FSM &amp; Medium'!I$7)*100</f>
        <v>0</v>
      </c>
      <c r="E38" s="58">
        <f>('Pivot 1c - FSM &amp; Medium'!E9+'Pivot 1c - FSM &amp; Medium'!J9)/('Pivot 1c - FSM &amp; Medium'!E$7+'Pivot 1c - FSM &amp; Medium'!J$7)*100</f>
        <v>0</v>
      </c>
      <c r="F38" s="58">
        <f>('Pivot 1c - FSM &amp; Medium'!F9+'Pivot 1c - FSM &amp; Medium'!K9)/('Pivot 1c - FSM &amp; Medium'!F$7+'Pivot 1c - FSM &amp; Medium'!K$7)*100</f>
        <v>0</v>
      </c>
      <c r="G38" s="58">
        <f>'Pivot 1c - FSM &amp; Medium'!L9/'Pivot 1c - FSM &amp; Medium'!L$7*100</f>
        <v>0</v>
      </c>
      <c r="H38" s="31" t="s">
        <v>30</v>
      </c>
      <c r="I38" s="20"/>
    </row>
    <row r="39" spans="1:9">
      <c r="A39" s="28" t="s">
        <v>32</v>
      </c>
      <c r="B39" s="35">
        <f>('Pivot 1c - FSM &amp; Medium'!B10+'Pivot 1c - FSM &amp; Medium'!G10)/('Pivot 1c - FSM &amp; Medium'!B$7+'Pivot 1c - FSM &amp; Medium'!G$7)*100</f>
        <v>0</v>
      </c>
      <c r="C39" s="58">
        <f>('Pivot 1c - FSM &amp; Medium'!C10+'Pivot 1c - FSM &amp; Medium'!H10)/('Pivot 1c - FSM &amp; Medium'!C$7+'Pivot 1c - FSM &amp; Medium'!H$7)*100</f>
        <v>0</v>
      </c>
      <c r="D39" s="58">
        <f>('Pivot 1c - FSM &amp; Medium'!D10+'Pivot 1c - FSM &amp; Medium'!I10)/('Pivot 1c - FSM &amp; Medium'!D$7+'Pivot 1c - FSM &amp; Medium'!I$7)*100</f>
        <v>0</v>
      </c>
      <c r="E39" s="58">
        <f>('Pivot 1c - FSM &amp; Medium'!E10+'Pivot 1c - FSM &amp; Medium'!J10)/('Pivot 1c - FSM &amp; Medium'!E$7+'Pivot 1c - FSM &amp; Medium'!J$7)*100</f>
        <v>0</v>
      </c>
      <c r="F39" s="58">
        <f>('Pivot 1c - FSM &amp; Medium'!F10+'Pivot 1c - FSM &amp; Medium'!K10)/('Pivot 1c - FSM &amp; Medium'!F$7+'Pivot 1c - FSM &amp; Medium'!K$7)*100</f>
        <v>0</v>
      </c>
      <c r="G39" s="58">
        <f>'Pivot 1c - FSM &amp; Medium'!L10/'Pivot 1c - FSM &amp; Medium'!L$7*100</f>
        <v>0</v>
      </c>
      <c r="H39" s="31" t="s">
        <v>31</v>
      </c>
      <c r="I39" s="20"/>
    </row>
    <row r="40" spans="1:9">
      <c r="A40" s="28" t="s">
        <v>17</v>
      </c>
      <c r="B40" s="35">
        <f>('Pivot 1c - FSM &amp; Medium'!B11+'Pivot 1c - FSM &amp; Medium'!G11)/('Pivot 1c - FSM &amp; Medium'!B$7+'Pivot 1c - FSM &amp; Medium'!G$7)*100</f>
        <v>0</v>
      </c>
      <c r="C40" s="58">
        <f>('Pivot 1c - FSM &amp; Medium'!C11+'Pivot 1c - FSM &amp; Medium'!H11)/('Pivot 1c - FSM &amp; Medium'!C$7+'Pivot 1c - FSM &amp; Medium'!H$7)*100</f>
        <v>0</v>
      </c>
      <c r="D40" s="58">
        <f>('Pivot 1c - FSM &amp; Medium'!D11+'Pivot 1c - FSM &amp; Medium'!I11)/('Pivot 1c - FSM &amp; Medium'!D$7+'Pivot 1c - FSM &amp; Medium'!I$7)*100</f>
        <v>0</v>
      </c>
      <c r="E40" s="58">
        <f>('Pivot 1c - FSM &amp; Medium'!E11+'Pivot 1c - FSM &amp; Medium'!J11)/('Pivot 1c - FSM &amp; Medium'!E$7+'Pivot 1c - FSM &amp; Medium'!J$7)*100</f>
        <v>0</v>
      </c>
      <c r="F40" s="58">
        <f>('Pivot 1c - FSM &amp; Medium'!F11+'Pivot 1c - FSM &amp; Medium'!K11)/('Pivot 1c - FSM &amp; Medium'!F$7+'Pivot 1c - FSM &amp; Medium'!K$7)*100</f>
        <v>0</v>
      </c>
      <c r="G40" s="58">
        <f>'Pivot 1c - FSM &amp; Medium'!L11/'Pivot 1c - FSM &amp; Medium'!L$7*100</f>
        <v>0</v>
      </c>
      <c r="H40" s="31" t="s">
        <v>18</v>
      </c>
      <c r="I40" s="20"/>
    </row>
    <row r="41" spans="1:9" s="44" customFormat="1">
      <c r="A41" s="28" t="s">
        <v>33</v>
      </c>
      <c r="B41" s="35">
        <f>('Pivot 1c - FSM &amp; Medium'!B12+'Pivot 1c - FSM &amp; Medium'!G12)/('Pivot 1c - FSM &amp; Medium'!B$7+'Pivot 1c - FSM &amp; Medium'!G$7)</f>
        <v>0</v>
      </c>
      <c r="C41" s="58">
        <f>('Pivot 1c - FSM &amp; Medium'!C12+'Pivot 1c - FSM &amp; Medium'!H12)/('Pivot 1c - FSM &amp; Medium'!C$7+'Pivot 1c - FSM &amp; Medium'!H$7)</f>
        <v>0</v>
      </c>
      <c r="D41" s="58">
        <f>('Pivot 1c - FSM &amp; Medium'!D12+'Pivot 1c - FSM &amp; Medium'!I12)/('Pivot 1c - FSM &amp; Medium'!D$7+'Pivot 1c - FSM &amp; Medium'!I$7)</f>
        <v>0</v>
      </c>
      <c r="E41" s="58">
        <f>('Pivot 1c - FSM &amp; Medium'!E12+'Pivot 1c - FSM &amp; Medium'!J12)/('Pivot 1c - FSM &amp; Medium'!E$7+'Pivot 1c - FSM &amp; Medium'!J$7)</f>
        <v>0</v>
      </c>
      <c r="F41" s="58">
        <f>('Pivot 1c - FSM &amp; Medium'!F12+'Pivot 1c - FSM &amp; Medium'!K12)/('Pivot 1c - FSM &amp; Medium'!F$7+'Pivot 1c - FSM &amp; Medium'!K$7)</f>
        <v>0</v>
      </c>
      <c r="G41" s="58">
        <f>'Pivot 1c - FSM &amp; Medium'!L12/'Pivot 1c - FSM &amp; Medium'!L$7</f>
        <v>0</v>
      </c>
      <c r="H41" s="31" t="s">
        <v>34</v>
      </c>
      <c r="I41" s="48"/>
    </row>
    <row r="42" spans="1:9">
      <c r="A42" s="56" t="s">
        <v>15</v>
      </c>
      <c r="B42" s="35">
        <f>('Pivot 1c - FSM &amp; Medium'!B13+'Pivot 1c - FSM &amp; Medium'!G13)/('Pivot 1c - FSM &amp; Medium'!B$7+'Pivot 1c - FSM &amp; Medium'!G$7)*100</f>
        <v>0</v>
      </c>
      <c r="C42" s="58">
        <f>('Pivot 1c - FSM &amp; Medium'!C13+'Pivot 1c - FSM &amp; Medium'!H13)/('Pivot 1c - FSM &amp; Medium'!C$7+'Pivot 1c - FSM &amp; Medium'!H$7)*100</f>
        <v>0</v>
      </c>
      <c r="D42" s="58">
        <f>('Pivot 1c - FSM &amp; Medium'!D13+'Pivot 1c - FSM &amp; Medium'!I13)/('Pivot 1c - FSM &amp; Medium'!D$7+'Pivot 1c - FSM &amp; Medium'!I$7)*100</f>
        <v>0</v>
      </c>
      <c r="E42" s="58">
        <f>('Pivot 1c - FSM &amp; Medium'!E13+'Pivot 1c - FSM &amp; Medium'!J13)/('Pivot 1c - FSM &amp; Medium'!E$7+'Pivot 1c - FSM &amp; Medium'!J$7)*100</f>
        <v>0</v>
      </c>
      <c r="F42" s="58">
        <f>('Pivot 1c - FSM &amp; Medium'!F13+'Pivot 1c - FSM &amp; Medium'!K13)/('Pivot 1c - FSM &amp; Medium'!F$7+'Pivot 1c - FSM &amp; Medium'!K$7)*100</f>
        <v>0</v>
      </c>
      <c r="G42" s="58">
        <f>'Pivot 1c - FSM &amp; Medium'!L13/'Pivot 1c - FSM &amp; Medium'!L$7*100</f>
        <v>0</v>
      </c>
      <c r="H42" s="59" t="s">
        <v>16</v>
      </c>
      <c r="I42" s="20"/>
    </row>
    <row r="43" spans="1:9">
      <c r="A43" s="54" t="s">
        <v>58</v>
      </c>
      <c r="B43" s="71">
        <f>'Pivot 1c - FSM &amp; Medium'!B$7+'Pivot 1c - FSM &amp; Medium'!G$7</f>
        <v>10263</v>
      </c>
      <c r="C43" s="72">
        <f>'Pivot 1c - FSM &amp; Medium'!C$7+'Pivot 1c - FSM &amp; Medium'!H$7</f>
        <v>9412</v>
      </c>
      <c r="D43" s="72">
        <f>'Pivot 1c - FSM &amp; Medium'!D$7+'Pivot 1c - FSM &amp; Medium'!I$7</f>
        <v>8262</v>
      </c>
      <c r="E43" s="72">
        <f>'Pivot 1c - FSM &amp; Medium'!E$7+'Pivot 1c - FSM &amp; Medium'!J$7</f>
        <v>6745</v>
      </c>
      <c r="F43" s="72">
        <f>'Pivot 1c - FSM &amp; Medium'!F$7+'Pivot 1c - FSM &amp; Medium'!K$7</f>
        <v>2619</v>
      </c>
      <c r="G43" s="72">
        <f>'Pivot 1c - FSM &amp; Medium'!L7</f>
        <v>37301</v>
      </c>
      <c r="H43" s="55" t="s">
        <v>59</v>
      </c>
      <c r="I43" s="20"/>
    </row>
    <row r="44" spans="1:9">
      <c r="A44" s="62"/>
      <c r="B44" s="62"/>
      <c r="C44" s="24"/>
      <c r="D44" s="24"/>
      <c r="E44" s="24"/>
      <c r="F44" s="63"/>
      <c r="G44" s="63"/>
      <c r="H44" s="24"/>
    </row>
    <row r="45" spans="1:9">
      <c r="A45" s="45" t="s">
        <v>63</v>
      </c>
      <c r="B45" s="17"/>
      <c r="F45" s="16"/>
      <c r="G45" s="16"/>
    </row>
    <row r="46" spans="1:9">
      <c r="A46" s="45"/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B10"/>
  <sheetViews>
    <sheetView workbookViewId="0"/>
  </sheetViews>
  <sheetFormatPr defaultRowHeight="15"/>
  <sheetData>
    <row r="9" spans="2:2">
      <c r="B9" t="s">
        <v>85</v>
      </c>
    </row>
    <row r="10" spans="2:2">
      <c r="B10" s="148" t="s">
        <v>86</v>
      </c>
    </row>
  </sheetData>
  <hyperlinks>
    <hyperlink ref="B1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Pivot 1c - FSM &amp; Medium</vt:lpstr>
      <vt:lpstr>Benchmarks - By FSM</vt:lpstr>
      <vt:lpstr>Benchmarks - By Medium</vt:lpstr>
      <vt:lpstr>Benchmarks - By FSM &amp; Medium</vt:lpstr>
      <vt:lpstr>OGL</vt:lpstr>
      <vt:lpstr>'Benchmarks - By FSM'!Print_Area</vt:lpstr>
      <vt:lpstr>'Benchmarks - By Medium'!Print_Area</vt:lpstr>
    </vt:vector>
  </TitlesOfParts>
  <Company>Welsh Assembly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humphreysj2</dc:creator>
  <cp:lastModifiedBy>Cox, Jonathan (FCS - KAS)</cp:lastModifiedBy>
  <cp:lastPrinted>2013-10-08T08:51:14Z</cp:lastPrinted>
  <dcterms:created xsi:type="dcterms:W3CDTF">2008-12-17T14:33:56Z</dcterms:created>
  <dcterms:modified xsi:type="dcterms:W3CDTF">2015-11-26T13:57:10Z</dcterms:modified>
</cp:coreProperties>
</file>